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0D508F4-C2F9-4E69-87B3-732CAB668698}" xr6:coauthVersionLast="47" xr6:coauthVersionMax="47" xr10:uidLastSave="{00000000-0000-0000-0000-000000000000}"/>
  <bookViews>
    <workbookView xWindow="-120" yWindow="-120" windowWidth="19440" windowHeight="15000" firstSheet="1" activeTab="3"/>
  </bookViews>
  <sheets>
    <sheet name="май-август" sheetId="1" state="hidden" r:id="rId1"/>
    <sheet name="6247 3-банд" sheetId="2" r:id="rId2"/>
    <sheet name="Лист1" sheetId="4" state="hidden" r:id="rId3"/>
    <sheet name="транспорт сақлаш харажатлари" sheetId="5" r:id="rId4"/>
    <sheet name="сақлаш транспорт" sheetId="3" state="hidden" r:id="rId5"/>
  </sheets>
  <definedNames>
    <definedName name="_xlnm._FilterDatabase" localSheetId="1" hidden="1">'6247 3-банд'!$A$4:$L$43</definedName>
    <definedName name="_xlnm._FilterDatabase" localSheetId="0" hidden="1">'май-август'!$A$4:$M$4</definedName>
    <definedName name="_xlnm._FilterDatabase" localSheetId="4" hidden="1">'сақлаш транспорт'!$A$4:$L$43</definedName>
    <definedName name="_xlnm._FilterDatabase" localSheetId="3" hidden="1">'транспорт сақлаш харажатлари'!$A$4:$L$108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8" i="5" l="1"/>
  <c r="J107" i="5"/>
  <c r="J106" i="5"/>
  <c r="E106" i="5"/>
  <c r="J105" i="5"/>
  <c r="E105" i="5"/>
  <c r="J104" i="5"/>
  <c r="J103" i="5"/>
  <c r="J102" i="5"/>
  <c r="J101" i="5"/>
  <c r="J100" i="5"/>
  <c r="J99" i="5"/>
  <c r="J98" i="5"/>
  <c r="J97" i="5"/>
  <c r="J96" i="5"/>
  <c r="J95" i="5"/>
  <c r="E95" i="5"/>
  <c r="E92" i="5"/>
  <c r="J91" i="5"/>
  <c r="J90" i="5"/>
  <c r="I89" i="5"/>
  <c r="J89" i="5"/>
  <c r="J88" i="5"/>
  <c r="J87" i="5"/>
  <c r="J86" i="5"/>
  <c r="E86" i="5"/>
  <c r="J85" i="5"/>
  <c r="E85" i="5"/>
  <c r="J84" i="5"/>
  <c r="J83" i="5"/>
  <c r="E83" i="5"/>
  <c r="J82" i="5"/>
  <c r="J81" i="5"/>
  <c r="E81" i="5"/>
  <c r="J80" i="5"/>
  <c r="J79" i="5"/>
  <c r="J78" i="5"/>
  <c r="J77" i="5"/>
  <c r="E77" i="5"/>
  <c r="J76" i="5"/>
  <c r="J75" i="5"/>
  <c r="J74" i="5"/>
  <c r="J73" i="5"/>
  <c r="J72" i="5"/>
  <c r="J71" i="5"/>
  <c r="E71" i="5"/>
  <c r="J70" i="5"/>
  <c r="J69" i="5"/>
  <c r="E69" i="5"/>
  <c r="J68" i="5"/>
  <c r="J67" i="5"/>
  <c r="J66" i="5"/>
  <c r="J65" i="5"/>
  <c r="E65" i="5"/>
  <c r="J62" i="5"/>
  <c r="E62" i="5"/>
  <c r="J61" i="5"/>
  <c r="E61" i="5"/>
  <c r="J60" i="5"/>
  <c r="J59" i="5"/>
  <c r="E59" i="5"/>
  <c r="J58" i="5"/>
  <c r="E58" i="5"/>
  <c r="J57" i="5"/>
  <c r="E57" i="5"/>
  <c r="J56" i="5"/>
  <c r="E56" i="5"/>
  <c r="I55" i="5"/>
  <c r="J55" i="5"/>
  <c r="J54" i="5"/>
  <c r="J53" i="5"/>
  <c r="J52" i="5"/>
  <c r="J51" i="5"/>
  <c r="E51" i="5"/>
  <c r="J50" i="5"/>
  <c r="E50" i="5"/>
  <c r="J49" i="5"/>
  <c r="J48" i="5"/>
  <c r="J47" i="5"/>
  <c r="J46" i="5"/>
  <c r="J45" i="5"/>
  <c r="J44" i="5"/>
  <c r="J43" i="5"/>
  <c r="J42" i="5"/>
  <c r="E42" i="5"/>
  <c r="J41" i="5"/>
  <c r="E41" i="5"/>
  <c r="J40" i="5"/>
  <c r="E40" i="5"/>
  <c r="J39" i="5"/>
  <c r="J38" i="5"/>
  <c r="J37" i="5"/>
  <c r="E37" i="5"/>
  <c r="J36" i="5"/>
  <c r="E36" i="5"/>
  <c r="J35" i="5"/>
  <c r="E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E14" i="5"/>
  <c r="G14" i="5"/>
  <c r="J13" i="5"/>
  <c r="J12" i="5"/>
  <c r="J11" i="5"/>
  <c r="J10" i="5"/>
  <c r="E10" i="5"/>
  <c r="J9" i="5"/>
  <c r="E9" i="5"/>
  <c r="J8" i="5"/>
  <c r="G8" i="5"/>
  <c r="E8" i="5"/>
  <c r="J7" i="5"/>
  <c r="E7" i="5"/>
  <c r="G7" i="5"/>
  <c r="J6" i="5"/>
  <c r="E6" i="5"/>
  <c r="G6" i="5"/>
  <c r="J5" i="5"/>
  <c r="E5" i="5"/>
  <c r="G5" i="5"/>
  <c r="E106" i="2"/>
  <c r="E105" i="2"/>
  <c r="J104" i="2"/>
  <c r="J103" i="2"/>
  <c r="J102" i="2"/>
  <c r="J101" i="2"/>
  <c r="J99" i="2"/>
  <c r="J105" i="2"/>
  <c r="J106" i="2"/>
  <c r="J107" i="2"/>
  <c r="J108" i="2"/>
  <c r="J100" i="2"/>
  <c r="J90" i="2"/>
  <c r="J96" i="2"/>
  <c r="J97" i="2"/>
  <c r="J98" i="2"/>
  <c r="J95" i="2"/>
  <c r="E95" i="2"/>
  <c r="E92" i="2"/>
  <c r="J91" i="2"/>
  <c r="I89" i="2"/>
  <c r="J89" i="2"/>
  <c r="J86" i="2"/>
  <c r="J87" i="2"/>
  <c r="J88" i="2"/>
  <c r="E86" i="2"/>
  <c r="E85" i="2"/>
  <c r="E83" i="2"/>
  <c r="E81" i="2"/>
  <c r="J79" i="2"/>
  <c r="J80" i="2"/>
  <c r="J81" i="2"/>
  <c r="J82" i="2"/>
  <c r="J83" i="2"/>
  <c r="J84" i="2"/>
  <c r="J85" i="2"/>
  <c r="E77" i="2"/>
  <c r="J77" i="2"/>
  <c r="E71" i="2"/>
  <c r="E69" i="2"/>
  <c r="J66" i="2"/>
  <c r="J67" i="2"/>
  <c r="J68" i="2"/>
  <c r="J69" i="2"/>
  <c r="J70" i="2"/>
  <c r="J71" i="2"/>
  <c r="J72" i="2"/>
  <c r="J73" i="2"/>
  <c r="J74" i="2"/>
  <c r="J75" i="2"/>
  <c r="J76" i="2"/>
  <c r="J78" i="2"/>
  <c r="J65" i="2"/>
  <c r="E65" i="2"/>
  <c r="E62" i="2"/>
  <c r="J62" i="2"/>
  <c r="J61" i="2"/>
  <c r="E61" i="2"/>
  <c r="J60" i="2"/>
  <c r="E59" i="2"/>
  <c r="E58" i="2"/>
  <c r="E57" i="2"/>
  <c r="E56" i="2"/>
  <c r="I55" i="2"/>
  <c r="J55" i="2"/>
  <c r="E51" i="2"/>
  <c r="E50" i="2"/>
  <c r="J59" i="2"/>
  <c r="J58" i="2"/>
  <c r="J57" i="2"/>
  <c r="J56" i="2"/>
  <c r="J54" i="2"/>
  <c r="J53" i="2"/>
  <c r="J52" i="2"/>
  <c r="J51" i="2"/>
  <c r="J50" i="2"/>
  <c r="J49" i="2"/>
  <c r="J48" i="2"/>
  <c r="J47" i="2"/>
  <c r="J46" i="2"/>
  <c r="J45" i="2"/>
  <c r="J44" i="2"/>
  <c r="J43" i="3"/>
  <c r="J42" i="3"/>
  <c r="E42" i="3"/>
  <c r="J41" i="3"/>
  <c r="E41" i="3"/>
  <c r="J40" i="3"/>
  <c r="E40" i="3"/>
  <c r="J39" i="3"/>
  <c r="J38" i="3"/>
  <c r="J37" i="3"/>
  <c r="E37" i="3"/>
  <c r="J36" i="3"/>
  <c r="E36" i="3"/>
  <c r="J35" i="3"/>
  <c r="E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E14" i="3"/>
  <c r="G14" i="3"/>
  <c r="J13" i="3"/>
  <c r="J12" i="3"/>
  <c r="J11" i="3"/>
  <c r="J10" i="3"/>
  <c r="E10" i="3"/>
  <c r="J9" i="3"/>
  <c r="E9" i="3"/>
  <c r="J8" i="3"/>
  <c r="E8" i="3"/>
  <c r="G8" i="3"/>
  <c r="J7" i="3"/>
  <c r="E7" i="3"/>
  <c r="G7" i="3"/>
  <c r="J6" i="3"/>
  <c r="E6" i="3"/>
  <c r="G6" i="3"/>
  <c r="J5" i="3"/>
  <c r="E5" i="3"/>
  <c r="G5" i="3"/>
  <c r="E42" i="2"/>
  <c r="J42" i="2"/>
  <c r="J43" i="2"/>
  <c r="J41" i="2"/>
  <c r="E41" i="2"/>
  <c r="J40" i="2"/>
  <c r="E40" i="2"/>
  <c r="J39" i="2"/>
  <c r="E37" i="2"/>
  <c r="E36" i="2"/>
  <c r="E35" i="2"/>
  <c r="J31" i="2"/>
  <c r="J32" i="2"/>
  <c r="J33" i="2"/>
  <c r="J34" i="2"/>
  <c r="J35" i="2"/>
  <c r="J36" i="2"/>
  <c r="J37" i="2"/>
  <c r="J38" i="2"/>
  <c r="J29" i="2"/>
  <c r="J27" i="2"/>
  <c r="J26" i="2"/>
  <c r="J25" i="2"/>
  <c r="J24" i="2"/>
  <c r="J23" i="2"/>
  <c r="J18" i="2"/>
  <c r="J19" i="2"/>
  <c r="J20" i="2"/>
  <c r="J21" i="2"/>
  <c r="J22" i="2"/>
  <c r="J28" i="2"/>
  <c r="J30" i="2"/>
  <c r="J17" i="2"/>
  <c r="J16" i="2"/>
  <c r="J15" i="2"/>
  <c r="J14" i="2"/>
  <c r="E14" i="2"/>
  <c r="G14" i="2"/>
  <c r="J13" i="2"/>
  <c r="J12" i="2"/>
  <c r="J10" i="2"/>
  <c r="E10" i="2"/>
  <c r="J9" i="2"/>
  <c r="E9" i="2"/>
  <c r="J11" i="2"/>
  <c r="J5" i="2"/>
  <c r="E5" i="2"/>
  <c r="G5" i="2"/>
  <c r="G6" i="2"/>
  <c r="J6" i="2"/>
  <c r="E6" i="2"/>
  <c r="G7" i="2"/>
  <c r="J7" i="2"/>
  <c r="E7" i="2"/>
  <c r="G8" i="2"/>
  <c r="J8" i="2"/>
  <c r="E8" i="2"/>
  <c r="I27" i="1"/>
  <c r="D27" i="1"/>
  <c r="I26" i="1"/>
  <c r="D26" i="1"/>
  <c r="I25" i="1"/>
  <c r="D25" i="1"/>
  <c r="I24" i="1"/>
  <c r="D24" i="1"/>
  <c r="I23" i="1"/>
  <c r="D23" i="1"/>
  <c r="I22" i="1"/>
  <c r="D22" i="1"/>
  <c r="I21" i="1"/>
  <c r="D21" i="1"/>
  <c r="I20" i="1"/>
  <c r="D20" i="1"/>
  <c r="I19" i="1"/>
  <c r="D19" i="1"/>
  <c r="I18" i="1"/>
  <c r="D18" i="1"/>
  <c r="I17" i="1"/>
  <c r="D17" i="1"/>
  <c r="I13" i="1"/>
  <c r="I14" i="1"/>
  <c r="I15" i="1"/>
  <c r="D15" i="1"/>
  <c r="I16" i="1"/>
  <c r="D16" i="1"/>
  <c r="I12" i="1"/>
  <c r="D12" i="1"/>
  <c r="I11" i="1"/>
  <c r="D11" i="1"/>
  <c r="I10" i="1"/>
  <c r="I6" i="1"/>
  <c r="D6" i="1"/>
  <c r="I5" i="1"/>
  <c r="I7" i="1"/>
  <c r="I8" i="1"/>
  <c r="I9" i="1"/>
  <c r="D9" i="1"/>
  <c r="D30" i="1"/>
  <c r="I30" i="1"/>
  <c r="I29" i="1"/>
</calcChain>
</file>

<file path=xl/sharedStrings.xml><?xml version="1.0" encoding="utf-8"?>
<sst xmlns="http://schemas.openxmlformats.org/spreadsheetml/2006/main" count="1546" uniqueCount="360">
  <si>
    <t>№</t>
  </si>
  <si>
    <t>Иқтисод таснифи бўйича харажат моддаси</t>
  </si>
  <si>
    <t>Харид қилиниши лозим бўлган товар (хизмат) номи</t>
  </si>
  <si>
    <t>Маблағлар манбаи (бюджет, бюджетдан ташқари жамғарма маблағлари)</t>
  </si>
  <si>
    <t>Харид қилиниши режалаштирилнган товар (хизматлар) миқдори</t>
  </si>
  <si>
    <t>Нархи</t>
  </si>
  <si>
    <t>Суммаси</t>
  </si>
  <si>
    <t>Мақсади (марказий аппарат ёки тасарруфдаги муассасалар эхтиёжи учун)</t>
  </si>
  <si>
    <t>Товар (хизматлар) етказиб берувчи номи</t>
  </si>
  <si>
    <t xml:space="preserve">Харид қилинган товар (хизматлар) миқдори </t>
  </si>
  <si>
    <t>Харид қилинган (хизматларнинг жойларга етказилиши)</t>
  </si>
  <si>
    <t>Бюджет</t>
  </si>
  <si>
    <t>Марказий аппарат</t>
  </si>
  <si>
    <t>Амалга оширилган харид тури (биржа, тендер савдолари)</t>
  </si>
  <si>
    <t>ПҚ-3953 га асосан</t>
  </si>
  <si>
    <t xml:space="preserve">Бюджетдан ташқари жамғарма </t>
  </si>
  <si>
    <t>Режалаштирил-ган маблағ</t>
  </si>
  <si>
    <t>Ягона етказиб берувчи</t>
  </si>
  <si>
    <t>Суғурта хизмати</t>
  </si>
  <si>
    <t>Эхтиёт қисмларни алмаштириш бўйича хизматлар</t>
  </si>
  <si>
    <t>ЎРҚ-472 44-моддага асосан</t>
  </si>
  <si>
    <t>"Avtoban Group" МЧЖ</t>
  </si>
  <si>
    <t>Электрон дўкон</t>
  </si>
  <si>
    <t>миллий дўкон</t>
  </si>
  <si>
    <t>(2021 йил 01 май ҳолатига )</t>
  </si>
  <si>
    <t>Аукцион</t>
  </si>
  <si>
    <t>Олий Дипломатия мактаби</t>
  </si>
  <si>
    <t>"ELEGANT GOLD PRINT" МЧЖ</t>
  </si>
  <si>
    <t xml:space="preserve">Бюджет </t>
  </si>
  <si>
    <t xml:space="preserve">Ўзбекистон Республикаси Экология ва атроф-муҳитни муҳофаза қилиш давлат қўмитасида 
 амалга оширилган давлат харидлари тўғрисида маълумот </t>
  </si>
  <si>
    <t>"O'zR "O'zR ISVHLIKKEQM" DUKISVHLIKKEQM" DUK</t>
  </si>
  <si>
    <t>Комплекс экпертизадан ўтказиш</t>
  </si>
  <si>
    <t>"FAIR-SERVICE-SYSTEM" МЧЖ</t>
  </si>
  <si>
    <t>Хона ҳаво совутгичи (кондиционер)ларини демонтаж қилиш</t>
  </si>
  <si>
    <t>Узбек тили унисер.укитиш ва малака ошириш маркази</t>
  </si>
  <si>
    <t>Қўмита ҳодимларини ўзбек адабий тили меъёрлари, лотин ёзувига асосланган ўзбек алифбоси ва имлоси, давлат тилида иш юритиш асослари бўйича ўқитиш ва малакасини ошириш (масофавий)</t>
  </si>
  <si>
    <t>Қўмита ҳодимларини ўзбек адабий тили меъёрлари, лотин ёзувига асосланган ўзбек алифбоси ва имлоси, давлат тилида иш юритиш асослари бўйича ўқитиш ва малакасини ошириш (анъанавий)</t>
  </si>
  <si>
    <t xml:space="preserve"> "Absolute-Zomin" МЧЖ</t>
  </si>
  <si>
    <t>Ноутбук</t>
  </si>
  <si>
    <t>Ўз.Р. эк. ва атр.мух.ни мух.қил.қўм.хуз. ЭАММҚ ИТИ</t>
  </si>
  <si>
    <t xml:space="preserve"> Коврак ўсимлигини ҳисобини юритиш учун уларнинг тарқалиш ареаллари ва заҳирасини аниқлаш</t>
  </si>
  <si>
    <t>Орол денгизи ҳудудида Артемияни ўрганиш ва Қизилмия ўсимлигининг ҳисобини юритиш учун уларнинг тарқалиш ареаллари ва заҳирасини аниқлаш</t>
  </si>
  <si>
    <t>Ўз Р ФА Зоология институти</t>
  </si>
  <si>
    <t>бюджет (кадастр)</t>
  </si>
  <si>
    <t>Айдар арнасой кўллар тизимидаги балиқ турларини ҳисобга олиш ва кадастрини яратиш</t>
  </si>
  <si>
    <t>танлов</t>
  </si>
  <si>
    <t>ЯТТ Далишев Адилжон Кадирович</t>
  </si>
  <si>
    <t>Сейф</t>
  </si>
  <si>
    <t>электрон дўкон</t>
  </si>
  <si>
    <t>ДСҚ хузуридаги давлат кадастрлар палатаси агентлиги</t>
  </si>
  <si>
    <t>ҳудудларда мавжуд қаттиқ маиший чиқиндиларни кўмиш жойларининг аниқ чегара ҳудудларини белгилаш ва ягона маълумотлар базасини яратиш.</t>
  </si>
  <si>
    <t>Ўзбек Давлат ер тузиш илмий-лойихалаш институти Уздаверлойиха</t>
  </si>
  <si>
    <t>Янги ташкил этилган мухофаза этиладиган табиий ҳудудларнинг аниқ чегараларини аниқлаш</t>
  </si>
  <si>
    <t>Стратегиялар, музокаралар ва инвестициялар йўналишида малака ошириш</t>
  </si>
  <si>
    <t>"ХУСНИЯ АНАСХОН" МЧЖ</t>
  </si>
  <si>
    <t>BEQIYOS SHOX BIZNES ХК</t>
  </si>
  <si>
    <t>"AUTO BOUTIQUE" МЧЖ</t>
  </si>
  <si>
    <t>бюджет</t>
  </si>
  <si>
    <t>Сайтда VIP PR мақола чоп эттириш</t>
  </si>
  <si>
    <t>" QALAMPIR" МЧЖ</t>
  </si>
  <si>
    <t>"AUTOBOUTIQUE" МЧЖ</t>
  </si>
  <si>
    <t>Сурхондарё вилоятидаги "Тўпаланг" ва "Сангдарак" дарёлари ҳамда Наманган вилоятидаги "Қасноқ" ва "Қолгандарё" табиий қўлларининг сувни муҳофаза қилиш зоналарини ва соҳил бўйи минтақаларини белгилаш лойиҳасини ишлаб чиқиш ишларини бажариш</t>
  </si>
  <si>
    <t>"Ўздаверлойиҳа" давлат илмий-лойиҳалаш институти</t>
  </si>
  <si>
    <t>Иш берувчининг фуқаролик жавобгарлигини мажбурий суғурталаш</t>
  </si>
  <si>
    <t>"EUROASIA INSURANCE" СК МЧЖ</t>
  </si>
  <si>
    <t>Миллий табиат боғларида туризмни ривожлантириш дастури буйича ўқитиш</t>
  </si>
  <si>
    <t>"Turizmni rivojlantirish instituti" DM</t>
  </si>
  <si>
    <t>Нотўқима матодан тайёрланган бир марталик уч қаватли юз ниқоби</t>
  </si>
  <si>
    <t>"United Safed Protection" МЧЖ</t>
  </si>
  <si>
    <t>Ўсимлик ва хайвонот дунёси давлат кадастри объектларини геоахборот маълумотлар базасини яратиш</t>
  </si>
  <si>
    <t>Ўзбекистон Республикаси Экология ва атроф-муҳитни муҳофаза қилиш давлат қўмитаси ҳузуридаги Атроф-муҳит ва табиатни муҳофаза қилиш технологиялари илмий-тадқиқот институти</t>
  </si>
  <si>
    <t> Биноларни дезинфекция қилиш ишлари</t>
  </si>
  <si>
    <t>"MIRJAHON XIZMAT" МЧЖ</t>
  </si>
  <si>
    <t>Санаси</t>
  </si>
  <si>
    <t>AVTOBUNKER ХК</t>
  </si>
  <si>
    <t>APEX INSURANCE МЧЖ</t>
  </si>
  <si>
    <t>дезинфекция ишлари</t>
  </si>
  <si>
    <t>Обуна</t>
  </si>
  <si>
    <t>"Matbuot tarqatuvchi" АК</t>
  </si>
  <si>
    <t>"PIT STOP MOTORS" МЧЖ</t>
  </si>
  <si>
    <t>"ALL IN ONE MARKET" МЧЖ</t>
  </si>
  <si>
    <t>Алоқа кабели</t>
  </si>
  <si>
    <t>Жарималар бланкаси</t>
  </si>
  <si>
    <t>ХФ "Аслонобод"</t>
  </si>
  <si>
    <t>Қоғоз А4</t>
  </si>
  <si>
    <t>WILD MAMMUT МЧЖ</t>
  </si>
  <si>
    <t>Кофемашина</t>
  </si>
  <si>
    <t>YTT Sobirov Doniyorbek Ulug'beko'g'li</t>
  </si>
  <si>
    <t>Қаттиқ диск</t>
  </si>
  <si>
    <t xml:space="preserve">  СК "INGO-UZBEKISTAN"</t>
  </si>
  <si>
    <t>Оила даврасида газетаси тахририяти</t>
  </si>
  <si>
    <t>Обуна (экологик нашрга)</t>
  </si>
  <si>
    <t>"DESKFORM" МЧЖ</t>
  </si>
  <si>
    <t>"PREMIUM POLIGRAF BIZNES" МЧЖ</t>
  </si>
  <si>
    <t>Календар (тақвим)</t>
  </si>
  <si>
    <t>Табрикномалар</t>
  </si>
  <si>
    <t>Календар (столда турадиган)</t>
  </si>
  <si>
    <t>YTT TOSHBOYEV SHAROFIDD</t>
  </si>
  <si>
    <t>Баннер тайёрлаш</t>
  </si>
  <si>
    <t>«TEZKOR POLIGRAF DIZAYN SERVICE» МЧЖ</t>
  </si>
  <si>
    <t>Ручка shnaider (логотип туширилган)</t>
  </si>
  <si>
    <t>Блокнот А5 (логотип туширилган)</t>
  </si>
  <si>
    <t>Папка А4 (логотип туширилган)</t>
  </si>
  <si>
    <t>GLOBAL POLIGRAF DIZAYN МЧЖ</t>
  </si>
  <si>
    <t>Ручка металл  (логотип туширилган)</t>
  </si>
  <si>
    <t>Қоғоз пакет А3 (логотип туширилган)</t>
  </si>
  <si>
    <t>Қайдлар учун қоғоз (кубарик логотип туширилган)</t>
  </si>
  <si>
    <t>СК "INGO-UZBEKISTAN"</t>
  </si>
  <si>
    <t>Шина</t>
  </si>
  <si>
    <t>RAYYON OLIY SAVDO XK</t>
  </si>
  <si>
    <t>Музлатгич</t>
  </si>
  <si>
    <t>(2022 йил 31 март ҳолатига )</t>
  </si>
  <si>
    <t>ZARA SIRUN МЧЖ</t>
  </si>
  <si>
    <t>Утилизаця хизмати</t>
  </si>
  <si>
    <t>"BEXRUZ-MARKET" ХК</t>
  </si>
  <si>
    <t>Минерал сув</t>
  </si>
  <si>
    <t>"ART ONLY TRADE" ХК</t>
  </si>
  <si>
    <t>Кульер</t>
  </si>
  <si>
    <t>ЯТТ XAMIDOV SHERZOD</t>
  </si>
  <si>
    <t>Сейф (металл)</t>
  </si>
  <si>
    <t>"ASUS NAVOI" МЧЖ</t>
  </si>
  <si>
    <t>ЯТТ Islomov Xakimjon Xotamjon o`g`li</t>
  </si>
  <si>
    <t>"SHABNAM SILVER " МЧЖ</t>
  </si>
  <si>
    <t>Минерал сув (20 л)</t>
  </si>
  <si>
    <t>Кундалик (логотип туширилган)</t>
  </si>
  <si>
    <t>YTT TOSHBOYEV SHAROFIDDIN</t>
  </si>
  <si>
    <t>BRITISH HOUSE MAS`ULIYATI CHEKLANGAN JAMIYAT</t>
  </si>
  <si>
    <t xml:space="preserve">Мехмонхона хизмати </t>
  </si>
  <si>
    <t>"HS-AUTO" МЧЖ</t>
  </si>
  <si>
    <t>Папка (хужжатлар учун)</t>
  </si>
  <si>
    <t>"KANS SHOP" ХК</t>
  </si>
  <si>
    <t>Hydrolife Bottlers 0.5</t>
  </si>
  <si>
    <t xml:space="preserve">  Тошкент сув</t>
  </si>
  <si>
    <t xml:space="preserve"> (Боржоми)</t>
  </si>
  <si>
    <t>BLUE BUSINESS PRO MCHJ</t>
  </si>
  <si>
    <t xml:space="preserve">Планшет </t>
  </si>
  <si>
    <t>"Ер тузиш ва кучмас мулк кадастр хизмати"Д/У корхонаси.Навоий шахри.</t>
  </si>
  <si>
    <t>Учқудуқ туманидан Марказий Қизилқум миллий табиат боғи ташкил этиш учун 694205.5 гектар ер майдони ажратиш</t>
  </si>
  <si>
    <t>Томди тумани ҳудудидан "Оқтоғ-Томди" давлат қўриқхонасини ташкил этиш учун 40000 гектар ер майдони ажратиш</t>
  </si>
  <si>
    <t>GLOBAL TEXNO TREYD MCHJ</t>
  </si>
  <si>
    <t>Нет</t>
  </si>
  <si>
    <t>1 346 000,00</t>
  </si>
  <si>
    <t>Проведено</t>
  </si>
  <si>
    <t>-</t>
  </si>
  <si>
    <t>YTT TOSHBOYEV SHAROFIDDI</t>
  </si>
  <si>
    <t>899 999,00</t>
  </si>
  <si>
    <t>Стенд информационный</t>
  </si>
  <si>
    <t>MCHJ BEK-SAM</t>
  </si>
  <si>
    <t>845 000,00</t>
  </si>
  <si>
    <t>Гидрошланг</t>
  </si>
  <si>
    <t>ООО "DESKFORM"</t>
  </si>
  <si>
    <t>9 490 120,00</t>
  </si>
  <si>
    <t>Бумага для офисной техники белая</t>
  </si>
  <si>
    <t>ООО ZIGRAN AZ</t>
  </si>
  <si>
    <t>243 200,00</t>
  </si>
  <si>
    <t>Кусторез ручной, лейка</t>
  </si>
  <si>
    <t>ООО AZIZAXON BREND</t>
  </si>
  <si>
    <t>806 000,00</t>
  </si>
  <si>
    <t>Зажимы для бумаг</t>
  </si>
  <si>
    <t>828 000,00</t>
  </si>
  <si>
    <t>Стикер</t>
  </si>
  <si>
    <t>СП SARAFROZ INVEST</t>
  </si>
  <si>
    <t>760 000,00</t>
  </si>
  <si>
    <t>Скотч, перфофайл</t>
  </si>
  <si>
    <t>ООО COMPLEX GOLD BIZNES</t>
  </si>
  <si>
    <t>217 000,00</t>
  </si>
  <si>
    <t>Клей, Чернила</t>
  </si>
  <si>
    <t>OOO "UMAKANSUL BUSINESS"</t>
  </si>
  <si>
    <t>393 930,00</t>
  </si>
  <si>
    <t>Калькулятор электронный</t>
  </si>
  <si>
    <t>MCHJ STATUS TRADE</t>
  </si>
  <si>
    <t>4 950 000,00</t>
  </si>
  <si>
    <t>Бумага офсетная</t>
  </si>
  <si>
    <t>4 960 000,00</t>
  </si>
  <si>
    <t>OOO IT WORKS</t>
  </si>
  <si>
    <t>12 707 500,01</t>
  </si>
  <si>
    <t>Услуги по созданию электронных информационно-позн</t>
  </si>
  <si>
    <t>SHAXZOD PLAZA</t>
  </si>
  <si>
    <t>28-А</t>
  </si>
  <si>
    <t>1 500 000,00</t>
  </si>
  <si>
    <t>Гостиничные услуги (Обломурадов Н. Н.)</t>
  </si>
  <si>
    <t>200 000 000,00</t>
  </si>
  <si>
    <t>Атроф-муҳитни муҳофаза қилиш ва табиатдан фойдала</t>
  </si>
  <si>
    <t>01/13-2022</t>
  </si>
  <si>
    <t>350 000 000,00</t>
  </si>
  <si>
    <t>Ўзбекситон Республикаси экологик вазият бўйича ра</t>
  </si>
  <si>
    <t>300 000 000,00</t>
  </si>
  <si>
    <t>Ўзбекистон Республикаси очиқ сув ҳавзаларида қишл</t>
  </si>
  <si>
    <t>ООО "PIT STOP MOTORS"</t>
  </si>
  <si>
    <t>А5-215/22-Р</t>
  </si>
  <si>
    <t>11 210 700,00</t>
  </si>
  <si>
    <t>Ремонт тойота прадо</t>
  </si>
  <si>
    <t>ООО"TBS Inform"</t>
  </si>
  <si>
    <t>Да</t>
  </si>
  <si>
    <t>Доп.согл.№1 к Дог.№7</t>
  </si>
  <si>
    <t>100 153 805,40</t>
  </si>
  <si>
    <t>Абонентская плата мобильной радиосвязи, УП-3953</t>
  </si>
  <si>
    <t>"Согдиана- Тревел" ООО</t>
  </si>
  <si>
    <t>106-Д</t>
  </si>
  <si>
    <t>32 007 237,00</t>
  </si>
  <si>
    <t>Услуги по приобретению авиабилетов, УП-3953 п.2,</t>
  </si>
  <si>
    <t>2022-5х</t>
  </si>
  <si>
    <t>1 011 627 373,00</t>
  </si>
  <si>
    <t>Сурхондарё, Андижон, Тошкент вилояти соҳил бўйи</t>
  </si>
  <si>
    <t>"O'zRes VM AXFBB" DUK</t>
  </si>
  <si>
    <t>2 456 977,30</t>
  </si>
  <si>
    <t>Полиграфическая продукция</t>
  </si>
  <si>
    <t>"BETA AGRO INVIST SERVIS" МЧЖ</t>
  </si>
  <si>
    <t>доп. сог. №1 к договору №21/5</t>
  </si>
  <si>
    <t>139 340 000,00</t>
  </si>
  <si>
    <t>Кўкаламзорлаштириш ва ландшафт хизматлари, дог 21</t>
  </si>
  <si>
    <t>ОБЩЕСТВО С ОГРАНИЧЕННОЙ ОТВЕТСТВЕННОСТЬЮ "INTERHOTEL"</t>
  </si>
  <si>
    <t>доп. сог. №1</t>
  </si>
  <si>
    <t>42 242 000,00</t>
  </si>
  <si>
    <t>Мехмонхона харажатлари</t>
  </si>
  <si>
    <t>OOO BIRJASERVISAVTOMATIKA</t>
  </si>
  <si>
    <t>48/В5</t>
  </si>
  <si>
    <t>315 294 000,60</t>
  </si>
  <si>
    <t>Гилам ва йулак гиламчаси (дорожка)</t>
  </si>
  <si>
    <t>ANVAR BIZNES SERVIS МЧЖ</t>
  </si>
  <si>
    <t>35 000 000,00</t>
  </si>
  <si>
    <t>Изготовления Панно 50х50</t>
  </si>
  <si>
    <t>ООО MUROD KANS</t>
  </si>
  <si>
    <t>1 512 000,00</t>
  </si>
  <si>
    <t>Хоз товары (тряпка, половая тряпка)</t>
  </si>
  <si>
    <t>OOO Universal Cleaning Group</t>
  </si>
  <si>
    <t>7 000 000,00</t>
  </si>
  <si>
    <t>Услуга по чистке витражей</t>
  </si>
  <si>
    <t>39 320 000,00</t>
  </si>
  <si>
    <t>Услуги по изготовлению панно</t>
  </si>
  <si>
    <t>ЎзР Адлия вазир. Юристлар малакасини ошириш маркази</t>
  </si>
  <si>
    <t>415 800,00</t>
  </si>
  <si>
    <t>Норма ижодкорлиги фаолияти бўйича И. Таджибаевнин</t>
  </si>
  <si>
    <t>СП ООО "Dolores Travel Services"</t>
  </si>
  <si>
    <t>214 822 820,00</t>
  </si>
  <si>
    <t>Услуги по организации и проведению торжественного</t>
  </si>
  <si>
    <t>OOO "U E T BEST FAVORIT" MCHJ</t>
  </si>
  <si>
    <t>Стойка ресепшн</t>
  </si>
  <si>
    <t>OOO SMARTTAB</t>
  </si>
  <si>
    <t>175 000,00</t>
  </si>
  <si>
    <t>Перчатки трикотажные для защиты от внешних воздей</t>
  </si>
  <si>
    <t>"GROSS INSURANCE" mas‘uliyati cheklangan jamiyati</t>
  </si>
  <si>
    <t>3706/58/0684</t>
  </si>
  <si>
    <t>1 800 000,00</t>
  </si>
  <si>
    <t>Услуга обязательного страхования гражданской отве</t>
  </si>
  <si>
    <t>ООО"GREEN TV"</t>
  </si>
  <si>
    <t>50 000 000,00</t>
  </si>
  <si>
    <t>Услуги по поставке продукции общественного питани</t>
  </si>
  <si>
    <t>"Magnoliya Garden" МЧЖ</t>
  </si>
  <si>
    <t>115 000 000,00</t>
  </si>
  <si>
    <t>цветы в ассортименте</t>
  </si>
  <si>
    <t>A1-232/22-P</t>
  </si>
  <si>
    <t>6 020 000,00</t>
  </si>
  <si>
    <t>Ремонт транспортних средств Hyundai Н-1 01 013 V</t>
  </si>
  <si>
    <t>284 000 000,00</t>
  </si>
  <si>
    <t>Қаттиқ маиший чиқиндиларни тўплаш ва олиб чиқиб к</t>
  </si>
  <si>
    <t>ИП ООО Anglesey Food</t>
  </si>
  <si>
    <t>6 407 400,00</t>
  </si>
  <si>
    <t>Продуктов питания</t>
  </si>
  <si>
    <t>ORIGINAL BROKER 007</t>
  </si>
  <si>
    <t>4 060 000,00</t>
  </si>
  <si>
    <t>Канц товары</t>
  </si>
  <si>
    <t>YATT Arabov Golib Sulaymonovich</t>
  </si>
  <si>
    <t>2 592 000,00</t>
  </si>
  <si>
    <t>хоз товары пакеты</t>
  </si>
  <si>
    <t>3 330 000,00</t>
  </si>
  <si>
    <t>хоз товары бумажные</t>
  </si>
  <si>
    <t>MCHJ ODILOV AAA</t>
  </si>
  <si>
    <t>1 798 000,00</t>
  </si>
  <si>
    <t>хоз товары (мыло)</t>
  </si>
  <si>
    <t>OOO UNIVERSAL MOBILE SYSTEMS</t>
  </si>
  <si>
    <t>Доп.сог.№1 к 170103758385</t>
  </si>
  <si>
    <t>2 000 000,00</t>
  </si>
  <si>
    <t>Услуги по сотовой (мобильной) связи, УП-3953 п.4.</t>
  </si>
  <si>
    <t>"OTABEK-ABDULLOH" OK</t>
  </si>
  <si>
    <t>666 650,00</t>
  </si>
  <si>
    <t>Лампа светодиодная</t>
  </si>
  <si>
    <t>ООО UZ TRANSPORT STANDART</t>
  </si>
  <si>
    <t>500 000,00</t>
  </si>
  <si>
    <t>Услуга по научно технической разработке (норма бе</t>
  </si>
  <si>
    <t>YATT XUSANOVA GAVXAR KANALEVNA</t>
  </si>
  <si>
    <t>345 000,00</t>
  </si>
  <si>
    <t>картридж</t>
  </si>
  <si>
    <t>84-Д</t>
  </si>
  <si>
    <t>20 000 000,00</t>
  </si>
  <si>
    <t>A5-181/22-P</t>
  </si>
  <si>
    <t>9 555 900,00</t>
  </si>
  <si>
    <t>Каптива 01 279 DAV транспорт воситаларини таъмирл</t>
  </si>
  <si>
    <t>NASIBAM TRADING</t>
  </si>
  <si>
    <t>250 000,00</t>
  </si>
  <si>
    <t>Сумка для ноутбука</t>
  </si>
  <si>
    <t>YaTT PULATOV IXTIYOR TAXIROVICH</t>
  </si>
  <si>
    <t>330 000,00</t>
  </si>
  <si>
    <t>YTT QOBILJONOV ABUBAKIR ALIMARDON O‘G‘LI</t>
  </si>
  <si>
    <t>8 000 000,00</t>
  </si>
  <si>
    <t>Известь негашеная</t>
  </si>
  <si>
    <t>OOO "REAL AVIA BUSUNESS"</t>
  </si>
  <si>
    <t>143/22-AN</t>
  </si>
  <si>
    <t>30 000 000,00</t>
  </si>
  <si>
    <t>12-0/10-0028/2022</t>
  </si>
  <si>
    <t>201 600,00</t>
  </si>
  <si>
    <t>Услуги по страхованию гражданской ответственности</t>
  </si>
  <si>
    <t>Ўрмон хўж. бош бошқ. хуз. "Дархон" тажриба хўж.</t>
  </si>
  <si>
    <t>258 000 000,00</t>
  </si>
  <si>
    <t>Кўчатлар</t>
  </si>
  <si>
    <t>2022-73</t>
  </si>
  <si>
    <t>10 898 120,00</t>
  </si>
  <si>
    <t>Томди тумани ҳудудидан "Оқтоғ-Томди" давлат қўриқ</t>
  </si>
  <si>
    <t>2022-72</t>
  </si>
  <si>
    <t>187 712 782,00</t>
  </si>
  <si>
    <t>Учқудуқ туманидан Марказий Қизилқум миллий табиат</t>
  </si>
  <si>
    <t>Охак</t>
  </si>
  <si>
    <t>NASIBAM TRADING МЧЖ</t>
  </si>
  <si>
    <t>Ноутбук учун сумка</t>
  </si>
  <si>
    <t xml:space="preserve"> UZ TRANSPORT STANDART МЧЖ</t>
  </si>
  <si>
    <t>ЁММ харажат меъёрини аниқлаш ишлари</t>
  </si>
  <si>
    <t>Лампа светодиодли</t>
  </si>
  <si>
    <t>Хўжалик моллари (совун)</t>
  </si>
  <si>
    <t>Хўжалик моллари (қоғоз)</t>
  </si>
  <si>
    <t>Хўжалик моллари (пластмасса)</t>
  </si>
  <si>
    <t>Канцелария моллари</t>
  </si>
  <si>
    <t>Озиқ овқатлар</t>
  </si>
  <si>
    <t>Энг яхши таклиф</t>
  </si>
  <si>
    <t>Гуллар (тувакда) (ШХТ тадбир учун)</t>
  </si>
  <si>
    <t>"GREEN TV" МЧЖ</t>
  </si>
  <si>
    <t>ШХТ тадбири (овқатланиш)</t>
  </si>
  <si>
    <t>Иш берувчи томонидан ходимларни суғурталаш хизмати</t>
  </si>
  <si>
    <t>SMARTTAB МЧЖ</t>
  </si>
  <si>
    <t>Кўлқоп (хўжалик ишлари учун)</t>
  </si>
  <si>
    <t xml:space="preserve"> "U E T BEST FAVORIT" MCHJ</t>
  </si>
  <si>
    <t>Ресепшн (ШХТ тадбир учун)</t>
  </si>
  <si>
    <t>ШХТ тадбирни ўтказиб бериш</t>
  </si>
  <si>
    <t>Норма ижодкорлиги фаолияти бўйича И. Таджибаевнинг малакасини ошириш</t>
  </si>
  <si>
    <t>Панно тайёрлаш</t>
  </si>
  <si>
    <t>Universal Cleaning Group МЧЖ</t>
  </si>
  <si>
    <t>Фасад ойналарини ювиш хизмати</t>
  </si>
  <si>
    <t>MUROD KANS МЧЖ</t>
  </si>
  <si>
    <t>Хўжалик моллари (чанг латта, пол латта)</t>
  </si>
  <si>
    <t>BIRJASERVISAVTOMATIKA МЧЖ</t>
  </si>
  <si>
    <t>Гилам ва йулак гиламчаси</t>
  </si>
  <si>
    <t>"INTERHOTEL" МЧЖ</t>
  </si>
  <si>
    <t>Кўкаламзорлаштириш ва ландшафт хизматлари</t>
  </si>
  <si>
    <t>Полиграфия махсулотлари</t>
  </si>
  <si>
    <t xml:space="preserve"> Сурхондарё, Андижон, Тошкент вилояти соҳил бўйи минтақаларини белгилаш лойиҳаларини ишлаб чиқиш бўйича бажариладиган ишлар учун</t>
  </si>
  <si>
    <t>Ўзбекистон Республикаси очиқ сув ҳавзаларида қишловчи сув қушларининг сонини аниқлаш ва улардан рационал фойдаланиш ҳамда муҳофаза қилиш бўйича таклифларни ишлаб чиқиш</t>
  </si>
  <si>
    <t>Ўзбекситон Республикаси экологик вазият бўйича районлаштириш методологияси ва мослашувчан электрон дастурий таъминотини яратиш</t>
  </si>
  <si>
    <t>Атроф-муҳитни муҳофаза қилиш ва табиатдан фойдаланишга оид норматив-хуқуқий хужжатлар тўпламини тайёрлаш</t>
  </si>
  <si>
    <t>SHAXZOD PLAZA МЧЖ</t>
  </si>
  <si>
    <t>Тадбир ташкиллаштириш (кофе-брейк)</t>
  </si>
  <si>
    <t>"UMAKANSUL BUSINESS" МЧЖ</t>
  </si>
  <si>
    <t>Калькулятор</t>
  </si>
  <si>
    <t xml:space="preserve"> COMPLEX GOLD BIZNES МЧЖ</t>
  </si>
  <si>
    <t>Канцелария моллари (клей, сиёх)</t>
  </si>
  <si>
    <t>SARAFROZ INVEST ҚК</t>
  </si>
  <si>
    <t>Канцелария моллари (перфофайл, скотч)</t>
  </si>
  <si>
    <t>AZIZAXON BREND МЧЖ</t>
  </si>
  <si>
    <t>Канцелария моллари (қайдлар учун стикер)</t>
  </si>
  <si>
    <t>Маълумотлар пештахтаси (стенд)</t>
  </si>
  <si>
    <t>Клавиатура сичқончаси билан</t>
  </si>
  <si>
    <t>(2022 йил 1 июль ҳолатига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</si>
</sst>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1" formatCode="_-* #,##0.00\ _₽_-;\-* #,##0.00\ _₽_-;_-* &quot;-&quot;??\ _₽_-;_-@_-"/>
    <numFmt numFmtId="172" formatCode="_-* #,##0.0\ _₽_-;\-* #,##0.0\ _₽_-;_-* &quot;-&quot;??\ _₽_-;_-@_-"/>
    <numFmt numFmtId="173" formatCode="_-* #,##0\ _₽_-;\-* #,##0\ _₽_-;_-* &quot;-&quot;??\ _₽_-;_-@_-"/>
    <numFmt numFmtId="17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1" fillId="0" borderId="0"/>
    <xf numFmtId="0" fontId="1" fillId="0" borderId="0"/>
    <xf numFmtId="0" fontId="3" fillId="0" borderId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4" fontId="2" fillId="0" borderId="0" applyFont="0" applyFill="0" applyBorder="0" applyAlignment="0" applyProtection="0"/>
  </cellStyleXfs>
  <cellXfs count="31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71" fontId="4" fillId="0" borderId="1" xfId="5" applyFont="1" applyFill="1" applyBorder="1" applyAlignment="1">
      <alignment horizontal="center" vertical="center" wrapText="1"/>
    </xf>
    <xf numFmtId="172" fontId="4" fillId="0" borderId="1" xfId="5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73" fontId="4" fillId="0" borderId="1" xfId="5" applyNumberFormat="1" applyFont="1" applyFill="1" applyBorder="1" applyAlignment="1">
      <alignment horizontal="center" vertical="center" wrapText="1"/>
    </xf>
    <xf numFmtId="171" fontId="4" fillId="0" borderId="1" xfId="6" applyFont="1" applyFill="1" applyBorder="1" applyAlignment="1">
      <alignment horizontal="left" vertical="center" wrapText="1"/>
    </xf>
    <xf numFmtId="173" fontId="4" fillId="0" borderId="1" xfId="6" applyNumberFormat="1" applyFont="1" applyFill="1" applyBorder="1" applyAlignment="1">
      <alignment vertical="center" wrapText="1"/>
    </xf>
    <xf numFmtId="173" fontId="4" fillId="0" borderId="1" xfId="6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71" fontId="4" fillId="0" borderId="0" xfId="5" applyFont="1" applyFill="1" applyBorder="1" applyAlignment="1">
      <alignment horizontal="center" vertical="center" wrapText="1"/>
    </xf>
    <xf numFmtId="172" fontId="4" fillId="0" borderId="0" xfId="5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/>
    <xf numFmtId="14" fontId="4" fillId="0" borderId="1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/>
    </xf>
  </cellXfs>
  <cellStyles count="8">
    <cellStyle name="Обычный" xfId="0" builtinId="0"/>
    <cellStyle name="Обычный 2" xfId="1"/>
    <cellStyle name="Обычный 4" xfId="2"/>
    <cellStyle name="Обычный 4 2" xfId="3"/>
    <cellStyle name="Обычный 5" xfId="4"/>
    <cellStyle name="Финансовый" xfId="5" builtinId="3"/>
    <cellStyle name="Финансовый 2" xfId="6"/>
    <cellStyle name="Финансовый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5"/>
  <sheetViews>
    <sheetView topLeftCell="A23" zoomScale="90" zoomScaleNormal="90" workbookViewId="0">
      <selection activeCell="L5" sqref="L5:L27"/>
    </sheetView>
  </sheetViews>
  <sheetFormatPr defaultColWidth="9" defaultRowHeight="15" x14ac:dyDescent="0.25"/>
  <cols>
    <col min="1" max="1" width="3.85546875" style="4" customWidth="1"/>
    <col min="2" max="2" width="12.5703125" style="4" customWidth="1"/>
    <col min="3" max="3" width="25" style="4" customWidth="1"/>
    <col min="4" max="4" width="16.28515625" style="4" customWidth="1"/>
    <col min="5" max="5" width="18.85546875" style="4" customWidth="1"/>
    <col min="6" max="6" width="16.140625" style="4" hidden="1" customWidth="1"/>
    <col min="7" max="7" width="15.5703125" style="4" bestFit="1" customWidth="1"/>
    <col min="8" max="8" width="16.85546875" style="4" customWidth="1"/>
    <col min="9" max="9" width="16.5703125" style="4" customWidth="1"/>
    <col min="10" max="10" width="17.28515625" style="4" hidden="1" customWidth="1"/>
    <col min="11" max="11" width="15.140625" style="4" customWidth="1"/>
    <col min="12" max="12" width="20.7109375" style="4" bestFit="1" customWidth="1"/>
    <col min="13" max="13" width="14.7109375" style="4" hidden="1" customWidth="1"/>
    <col min="14" max="16384" width="9" style="4"/>
  </cols>
  <sheetData>
    <row r="2" spans="1:13" ht="48.2" customHeight="1" x14ac:dyDescent="0.25">
      <c r="B2" s="29" t="s">
        <v>29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x14ac:dyDescent="0.25">
      <c r="L3" s="30" t="s">
        <v>24</v>
      </c>
      <c r="M3" s="30"/>
    </row>
    <row r="4" spans="1:13" ht="96.4" customHeight="1" x14ac:dyDescent="0.25">
      <c r="A4" s="5" t="s">
        <v>0</v>
      </c>
      <c r="B4" s="5" t="s">
        <v>1</v>
      </c>
      <c r="C4" s="5" t="s">
        <v>2</v>
      </c>
      <c r="D4" s="5" t="s">
        <v>16</v>
      </c>
      <c r="E4" s="5" t="s">
        <v>3</v>
      </c>
      <c r="F4" s="5" t="s">
        <v>4</v>
      </c>
      <c r="G4" s="5" t="s">
        <v>9</v>
      </c>
      <c r="H4" s="5" t="s">
        <v>5</v>
      </c>
      <c r="I4" s="5" t="s">
        <v>6</v>
      </c>
      <c r="J4" s="5" t="s">
        <v>7</v>
      </c>
      <c r="K4" s="5" t="s">
        <v>13</v>
      </c>
      <c r="L4" s="5" t="s">
        <v>8</v>
      </c>
      <c r="M4" s="5" t="s">
        <v>10</v>
      </c>
    </row>
    <row r="5" spans="1:13" ht="135" x14ac:dyDescent="0.25">
      <c r="A5" s="5">
        <v>1</v>
      </c>
      <c r="B5" s="1">
        <v>4291000</v>
      </c>
      <c r="C5" s="1" t="s">
        <v>35</v>
      </c>
      <c r="D5" s="2">
        <v>2955000</v>
      </c>
      <c r="E5" s="1" t="s">
        <v>15</v>
      </c>
      <c r="F5" s="3">
        <v>3</v>
      </c>
      <c r="G5" s="2">
        <v>3</v>
      </c>
      <c r="H5" s="2">
        <v>985000</v>
      </c>
      <c r="I5" s="2">
        <f t="shared" ref="I5:I27" si="0">+G5*H5</f>
        <v>2955000</v>
      </c>
      <c r="J5" s="1" t="s">
        <v>12</v>
      </c>
      <c r="K5" s="1" t="s">
        <v>17</v>
      </c>
      <c r="L5" s="1" t="s">
        <v>34</v>
      </c>
      <c r="M5" s="1"/>
    </row>
    <row r="6" spans="1:13" ht="135" x14ac:dyDescent="0.25">
      <c r="A6" s="5"/>
      <c r="B6" s="1">
        <v>4291000</v>
      </c>
      <c r="C6" s="1" t="s">
        <v>36</v>
      </c>
      <c r="D6" s="2">
        <f>+I6</f>
        <v>9855000</v>
      </c>
      <c r="E6" s="1" t="s">
        <v>15</v>
      </c>
      <c r="F6" s="3">
        <v>9</v>
      </c>
      <c r="G6" s="2">
        <v>9</v>
      </c>
      <c r="H6" s="2">
        <v>1095000</v>
      </c>
      <c r="I6" s="2">
        <f>+G6*H6</f>
        <v>9855000</v>
      </c>
      <c r="J6" s="1" t="s">
        <v>12</v>
      </c>
      <c r="K6" s="1" t="s">
        <v>17</v>
      </c>
      <c r="L6" s="1" t="s">
        <v>34</v>
      </c>
      <c r="M6" s="1"/>
    </row>
    <row r="7" spans="1:13" ht="30" x14ac:dyDescent="0.25">
      <c r="A7" s="5"/>
      <c r="B7" s="1">
        <v>4354920</v>
      </c>
      <c r="C7" s="1" t="s">
        <v>38</v>
      </c>
      <c r="D7" s="2">
        <v>45000000</v>
      </c>
      <c r="E7" s="1" t="s">
        <v>15</v>
      </c>
      <c r="F7" s="3">
        <v>3</v>
      </c>
      <c r="G7" s="2">
        <v>3</v>
      </c>
      <c r="H7" s="2">
        <v>12900000</v>
      </c>
      <c r="I7" s="2">
        <f t="shared" si="0"/>
        <v>38700000</v>
      </c>
      <c r="J7" s="1" t="s">
        <v>12</v>
      </c>
      <c r="K7" s="1" t="s">
        <v>25</v>
      </c>
      <c r="L7" s="1" t="s">
        <v>37</v>
      </c>
      <c r="M7" s="1"/>
    </row>
    <row r="8" spans="1:13" ht="75" x14ac:dyDescent="0.25">
      <c r="A8" s="5"/>
      <c r="B8" s="1">
        <v>4299990</v>
      </c>
      <c r="C8" s="1" t="s">
        <v>40</v>
      </c>
      <c r="D8" s="2">
        <v>230000000</v>
      </c>
      <c r="E8" s="1" t="s">
        <v>15</v>
      </c>
      <c r="F8" s="3">
        <v>1</v>
      </c>
      <c r="G8" s="2">
        <v>1</v>
      </c>
      <c r="H8" s="2">
        <v>230000000</v>
      </c>
      <c r="I8" s="2">
        <f t="shared" si="0"/>
        <v>230000000</v>
      </c>
      <c r="J8" s="1" t="s">
        <v>12</v>
      </c>
      <c r="K8" s="1" t="s">
        <v>14</v>
      </c>
      <c r="L8" s="1" t="s">
        <v>39</v>
      </c>
      <c r="M8" s="1"/>
    </row>
    <row r="9" spans="1:13" ht="105" x14ac:dyDescent="0.25">
      <c r="A9" s="5"/>
      <c r="B9" s="1">
        <v>4299990</v>
      </c>
      <c r="C9" s="1" t="s">
        <v>41</v>
      </c>
      <c r="D9" s="2">
        <f>+I9</f>
        <v>270000000</v>
      </c>
      <c r="E9" s="1" t="s">
        <v>15</v>
      </c>
      <c r="F9" s="3">
        <v>1</v>
      </c>
      <c r="G9" s="3">
        <v>1</v>
      </c>
      <c r="H9" s="2">
        <v>270000000</v>
      </c>
      <c r="I9" s="2">
        <f t="shared" si="0"/>
        <v>270000000</v>
      </c>
      <c r="J9" s="1" t="s">
        <v>12</v>
      </c>
      <c r="K9" s="1" t="s">
        <v>14</v>
      </c>
      <c r="L9" s="1" t="s">
        <v>39</v>
      </c>
      <c r="M9" s="1"/>
    </row>
    <row r="10" spans="1:13" ht="60" x14ac:dyDescent="0.25">
      <c r="A10" s="5"/>
      <c r="B10" s="1">
        <v>4821110</v>
      </c>
      <c r="C10" s="1" t="s">
        <v>44</v>
      </c>
      <c r="D10" s="2">
        <v>355000000</v>
      </c>
      <c r="E10" s="1" t="s">
        <v>43</v>
      </c>
      <c r="F10" s="3">
        <v>1</v>
      </c>
      <c r="G10" s="3">
        <v>1</v>
      </c>
      <c r="H10" s="2">
        <v>345000000</v>
      </c>
      <c r="I10" s="2">
        <f t="shared" si="0"/>
        <v>345000000</v>
      </c>
      <c r="J10" s="1" t="s">
        <v>12</v>
      </c>
      <c r="K10" s="1" t="s">
        <v>45</v>
      </c>
      <c r="L10" s="1" t="s">
        <v>42</v>
      </c>
      <c r="M10" s="1"/>
    </row>
    <row r="11" spans="1:13" ht="30" x14ac:dyDescent="0.25">
      <c r="A11" s="5"/>
      <c r="B11" s="1">
        <v>4354990</v>
      </c>
      <c r="C11" s="1" t="s">
        <v>47</v>
      </c>
      <c r="D11" s="2">
        <f>+I11</f>
        <v>1740000</v>
      </c>
      <c r="E11" s="1" t="s">
        <v>15</v>
      </c>
      <c r="F11" s="3">
        <v>3</v>
      </c>
      <c r="G11" s="3">
        <v>3</v>
      </c>
      <c r="H11" s="2">
        <v>580000</v>
      </c>
      <c r="I11" s="2">
        <f t="shared" si="0"/>
        <v>1740000</v>
      </c>
      <c r="J11" s="1" t="s">
        <v>12</v>
      </c>
      <c r="K11" s="1" t="s">
        <v>48</v>
      </c>
      <c r="L11" s="1" t="s">
        <v>46</v>
      </c>
      <c r="M11" s="1"/>
    </row>
    <row r="12" spans="1:13" ht="45" x14ac:dyDescent="0.25">
      <c r="A12" s="5"/>
      <c r="B12" s="1">
        <v>4234100</v>
      </c>
      <c r="C12" s="1" t="s">
        <v>19</v>
      </c>
      <c r="D12" s="2">
        <f t="shared" ref="D12:D27" si="1">+I12</f>
        <v>908500</v>
      </c>
      <c r="E12" s="1" t="s">
        <v>15</v>
      </c>
      <c r="F12" s="3">
        <v>1</v>
      </c>
      <c r="G12" s="3">
        <v>1</v>
      </c>
      <c r="H12" s="2">
        <v>908500</v>
      </c>
      <c r="I12" s="2">
        <f t="shared" si="0"/>
        <v>908500</v>
      </c>
      <c r="J12" s="1" t="s">
        <v>12</v>
      </c>
      <c r="K12" s="1" t="s">
        <v>14</v>
      </c>
      <c r="L12" s="1" t="s">
        <v>21</v>
      </c>
      <c r="M12" s="1"/>
    </row>
    <row r="13" spans="1:13" ht="105" x14ac:dyDescent="0.25">
      <c r="A13" s="5"/>
      <c r="B13" s="1">
        <v>4821110</v>
      </c>
      <c r="C13" s="1" t="s">
        <v>50</v>
      </c>
      <c r="D13" s="2">
        <v>1000000000</v>
      </c>
      <c r="E13" s="1" t="s">
        <v>43</v>
      </c>
      <c r="F13" s="3">
        <v>1</v>
      </c>
      <c r="G13" s="3">
        <v>1</v>
      </c>
      <c r="H13" s="2">
        <v>886746000</v>
      </c>
      <c r="I13" s="2">
        <f t="shared" si="0"/>
        <v>886746000</v>
      </c>
      <c r="J13" s="1" t="s">
        <v>12</v>
      </c>
      <c r="K13" s="1" t="s">
        <v>45</v>
      </c>
      <c r="L13" s="1" t="s">
        <v>49</v>
      </c>
      <c r="M13" s="1"/>
    </row>
    <row r="14" spans="1:13" ht="60" x14ac:dyDescent="0.25">
      <c r="A14" s="5"/>
      <c r="B14" s="1">
        <v>4821110</v>
      </c>
      <c r="C14" s="1" t="s">
        <v>52</v>
      </c>
      <c r="D14" s="2">
        <v>1467366322</v>
      </c>
      <c r="E14" s="1" t="s">
        <v>43</v>
      </c>
      <c r="F14" s="3">
        <v>1</v>
      </c>
      <c r="G14" s="3">
        <v>1</v>
      </c>
      <c r="H14" s="2">
        <v>1287754338</v>
      </c>
      <c r="I14" s="2">
        <f t="shared" si="0"/>
        <v>1287754338</v>
      </c>
      <c r="J14" s="1" t="s">
        <v>12</v>
      </c>
      <c r="K14" s="1" t="s">
        <v>45</v>
      </c>
      <c r="L14" s="1" t="s">
        <v>51</v>
      </c>
      <c r="M14" s="1"/>
    </row>
    <row r="15" spans="1:13" ht="75" x14ac:dyDescent="0.25">
      <c r="A15" s="5"/>
      <c r="B15" s="1">
        <v>4291000</v>
      </c>
      <c r="C15" s="1" t="s">
        <v>53</v>
      </c>
      <c r="D15" s="2">
        <f t="shared" si="1"/>
        <v>2750000</v>
      </c>
      <c r="E15" s="1" t="s">
        <v>15</v>
      </c>
      <c r="F15" s="3">
        <v>1</v>
      </c>
      <c r="G15" s="3">
        <v>1</v>
      </c>
      <c r="H15" s="2">
        <v>2750000</v>
      </c>
      <c r="I15" s="2">
        <f t="shared" si="0"/>
        <v>2750000</v>
      </c>
      <c r="J15" s="1" t="s">
        <v>12</v>
      </c>
      <c r="K15" s="1" t="s">
        <v>20</v>
      </c>
      <c r="L15" s="1" t="s">
        <v>26</v>
      </c>
      <c r="M15" s="1"/>
    </row>
    <row r="16" spans="1:13" ht="45" x14ac:dyDescent="0.25">
      <c r="A16" s="5"/>
      <c r="B16" s="1">
        <v>4299990</v>
      </c>
      <c r="C16" s="1" t="s">
        <v>33</v>
      </c>
      <c r="D16" s="2">
        <f t="shared" si="1"/>
        <v>5777776</v>
      </c>
      <c r="E16" s="1" t="s">
        <v>15</v>
      </c>
      <c r="F16" s="3">
        <v>4</v>
      </c>
      <c r="G16" s="3">
        <v>4</v>
      </c>
      <c r="H16" s="2">
        <v>1444444</v>
      </c>
      <c r="I16" s="2">
        <f t="shared" si="0"/>
        <v>5777776</v>
      </c>
      <c r="J16" s="1" t="s">
        <v>12</v>
      </c>
      <c r="K16" s="1" t="s">
        <v>48</v>
      </c>
      <c r="L16" s="1" t="s">
        <v>54</v>
      </c>
      <c r="M16" s="1"/>
    </row>
    <row r="17" spans="1:13" ht="45" x14ac:dyDescent="0.25">
      <c r="A17" s="5"/>
      <c r="B17" s="1">
        <v>4299990</v>
      </c>
      <c r="C17" s="1" t="s">
        <v>33</v>
      </c>
      <c r="D17" s="2">
        <f t="shared" si="1"/>
        <v>5555552</v>
      </c>
      <c r="E17" s="1" t="s">
        <v>15</v>
      </c>
      <c r="F17" s="3">
        <v>4</v>
      </c>
      <c r="G17" s="3">
        <v>4</v>
      </c>
      <c r="H17" s="2">
        <v>1388888</v>
      </c>
      <c r="I17" s="2">
        <f t="shared" si="0"/>
        <v>5555552</v>
      </c>
      <c r="J17" s="1" t="s">
        <v>12</v>
      </c>
      <c r="K17" s="1" t="s">
        <v>48</v>
      </c>
      <c r="L17" s="1" t="s">
        <v>55</v>
      </c>
      <c r="M17" s="1"/>
    </row>
    <row r="18" spans="1:13" ht="45" x14ac:dyDescent="0.25">
      <c r="A18" s="5"/>
      <c r="B18" s="1">
        <v>4234100</v>
      </c>
      <c r="C18" s="1" t="s">
        <v>19</v>
      </c>
      <c r="D18" s="2">
        <f t="shared" si="1"/>
        <v>2393000</v>
      </c>
      <c r="E18" s="1" t="s">
        <v>57</v>
      </c>
      <c r="F18" s="3">
        <v>1</v>
      </c>
      <c r="G18" s="3">
        <v>1</v>
      </c>
      <c r="H18" s="2">
        <v>2393000</v>
      </c>
      <c r="I18" s="2">
        <f t="shared" si="0"/>
        <v>2393000</v>
      </c>
      <c r="J18" s="1"/>
      <c r="K18" s="1" t="s">
        <v>14</v>
      </c>
      <c r="L18" s="1" t="s">
        <v>56</v>
      </c>
      <c r="M18" s="1"/>
    </row>
    <row r="19" spans="1:13" ht="30" x14ac:dyDescent="0.25">
      <c r="A19" s="5"/>
      <c r="B19" s="6">
        <v>4299990</v>
      </c>
      <c r="C19" s="6" t="s">
        <v>58</v>
      </c>
      <c r="D19" s="7">
        <f t="shared" si="1"/>
        <v>9350000</v>
      </c>
      <c r="E19" s="6" t="s">
        <v>15</v>
      </c>
      <c r="F19" s="8">
        <v>1</v>
      </c>
      <c r="G19" s="9">
        <v>1</v>
      </c>
      <c r="H19" s="10">
        <v>9350000</v>
      </c>
      <c r="I19" s="10">
        <f t="shared" si="0"/>
        <v>9350000</v>
      </c>
      <c r="J19" s="6"/>
      <c r="K19" s="6" t="s">
        <v>14</v>
      </c>
      <c r="L19" s="6" t="s">
        <v>59</v>
      </c>
      <c r="M19" s="1"/>
    </row>
    <row r="20" spans="1:13" ht="45" x14ac:dyDescent="0.25">
      <c r="A20" s="5"/>
      <c r="B20" s="6">
        <v>4234100</v>
      </c>
      <c r="C20" s="6" t="s">
        <v>19</v>
      </c>
      <c r="D20" s="7">
        <f t="shared" si="1"/>
        <v>1020000</v>
      </c>
      <c r="E20" s="6" t="s">
        <v>15</v>
      </c>
      <c r="F20" s="8">
        <v>1</v>
      </c>
      <c r="G20" s="9">
        <v>1</v>
      </c>
      <c r="H20" s="10">
        <v>1020000</v>
      </c>
      <c r="I20" s="10">
        <f t="shared" si="0"/>
        <v>1020000</v>
      </c>
      <c r="J20" s="6"/>
      <c r="K20" s="6" t="s">
        <v>14</v>
      </c>
      <c r="L20" s="6" t="s">
        <v>60</v>
      </c>
      <c r="M20" s="1"/>
    </row>
    <row r="21" spans="1:13" ht="180" x14ac:dyDescent="0.25">
      <c r="A21" s="5"/>
      <c r="B21" s="6">
        <v>4299990</v>
      </c>
      <c r="C21" s="6" t="s">
        <v>61</v>
      </c>
      <c r="D21" s="7">
        <f t="shared" si="1"/>
        <v>1181084454</v>
      </c>
      <c r="E21" s="6" t="s">
        <v>15</v>
      </c>
      <c r="F21" s="8">
        <v>1</v>
      </c>
      <c r="G21" s="9">
        <v>1</v>
      </c>
      <c r="H21" s="10">
        <v>1181084454</v>
      </c>
      <c r="I21" s="10">
        <f t="shared" si="0"/>
        <v>1181084454</v>
      </c>
      <c r="J21" s="6"/>
      <c r="K21" s="6" t="s">
        <v>17</v>
      </c>
      <c r="L21" s="6" t="s">
        <v>62</v>
      </c>
      <c r="M21" s="1"/>
    </row>
    <row r="22" spans="1:13" ht="45" x14ac:dyDescent="0.25">
      <c r="A22" s="5"/>
      <c r="B22" s="6">
        <v>4234100</v>
      </c>
      <c r="C22" s="6" t="s">
        <v>19</v>
      </c>
      <c r="D22" s="7">
        <f t="shared" si="1"/>
        <v>1140000</v>
      </c>
      <c r="E22" s="6" t="s">
        <v>15</v>
      </c>
      <c r="F22" s="8">
        <v>1</v>
      </c>
      <c r="G22" s="9">
        <v>1</v>
      </c>
      <c r="H22" s="10">
        <v>1140000</v>
      </c>
      <c r="I22" s="10">
        <f t="shared" si="0"/>
        <v>1140000</v>
      </c>
      <c r="J22" s="6"/>
      <c r="K22" s="6" t="s">
        <v>14</v>
      </c>
      <c r="L22" s="6" t="s">
        <v>60</v>
      </c>
      <c r="M22" s="1"/>
    </row>
    <row r="23" spans="1:13" ht="60" x14ac:dyDescent="0.25">
      <c r="A23" s="5"/>
      <c r="B23" s="6">
        <v>4121200</v>
      </c>
      <c r="C23" s="6" t="s">
        <v>63</v>
      </c>
      <c r="D23" s="7">
        <f t="shared" si="1"/>
        <v>1760903</v>
      </c>
      <c r="E23" s="6" t="s">
        <v>28</v>
      </c>
      <c r="F23" s="8">
        <v>1</v>
      </c>
      <c r="G23" s="9">
        <v>1</v>
      </c>
      <c r="H23" s="10">
        <v>1760903</v>
      </c>
      <c r="I23" s="10">
        <f t="shared" si="0"/>
        <v>1760903</v>
      </c>
      <c r="J23" s="6"/>
      <c r="K23" s="6" t="s">
        <v>14</v>
      </c>
      <c r="L23" s="6" t="s">
        <v>64</v>
      </c>
      <c r="M23" s="1"/>
    </row>
    <row r="24" spans="1:13" ht="45" x14ac:dyDescent="0.25">
      <c r="A24" s="5"/>
      <c r="B24" s="6">
        <v>4291000</v>
      </c>
      <c r="C24" s="6" t="s">
        <v>65</v>
      </c>
      <c r="D24" s="7">
        <f t="shared" si="1"/>
        <v>578205</v>
      </c>
      <c r="E24" s="6" t="s">
        <v>15</v>
      </c>
      <c r="F24" s="8">
        <v>1</v>
      </c>
      <c r="G24" s="9">
        <v>1</v>
      </c>
      <c r="H24" s="10">
        <v>578205</v>
      </c>
      <c r="I24" s="10">
        <f t="shared" si="0"/>
        <v>578205</v>
      </c>
      <c r="J24" s="6"/>
      <c r="K24" s="6" t="s">
        <v>20</v>
      </c>
      <c r="L24" s="6" t="s">
        <v>66</v>
      </c>
      <c r="M24" s="1"/>
    </row>
    <row r="25" spans="1:13" ht="45" x14ac:dyDescent="0.25">
      <c r="A25" s="5"/>
      <c r="B25" s="6">
        <v>4252110</v>
      </c>
      <c r="C25" s="6" t="s">
        <v>67</v>
      </c>
      <c r="D25" s="7">
        <f t="shared" si="1"/>
        <v>6900000</v>
      </c>
      <c r="E25" s="6" t="s">
        <v>15</v>
      </c>
      <c r="F25" s="8">
        <v>10000</v>
      </c>
      <c r="G25" s="9">
        <v>10000</v>
      </c>
      <c r="H25" s="10">
        <v>690</v>
      </c>
      <c r="I25" s="10">
        <f t="shared" si="0"/>
        <v>6900000</v>
      </c>
      <c r="J25" s="6"/>
      <c r="K25" s="6" t="s">
        <v>14</v>
      </c>
      <c r="L25" s="6" t="s">
        <v>68</v>
      </c>
      <c r="M25" s="1"/>
    </row>
    <row r="26" spans="1:13" ht="180" x14ac:dyDescent="0.25">
      <c r="A26" s="5"/>
      <c r="B26" s="6">
        <v>4299990</v>
      </c>
      <c r="C26" s="6" t="s">
        <v>69</v>
      </c>
      <c r="D26" s="7">
        <f t="shared" si="1"/>
        <v>127168500</v>
      </c>
      <c r="E26" s="6" t="s">
        <v>15</v>
      </c>
      <c r="F26" s="8">
        <v>1</v>
      </c>
      <c r="G26" s="9">
        <v>1</v>
      </c>
      <c r="H26" s="10">
        <v>127168500</v>
      </c>
      <c r="I26" s="10">
        <f t="shared" si="0"/>
        <v>127168500</v>
      </c>
      <c r="J26" s="6" t="s">
        <v>12</v>
      </c>
      <c r="K26" s="6" t="s">
        <v>14</v>
      </c>
      <c r="L26" s="6" t="s">
        <v>70</v>
      </c>
      <c r="M26" s="1"/>
    </row>
    <row r="27" spans="1:13" ht="30" x14ac:dyDescent="0.25">
      <c r="A27" s="5"/>
      <c r="B27" s="6">
        <v>4299990</v>
      </c>
      <c r="C27" s="6" t="s">
        <v>71</v>
      </c>
      <c r="D27" s="7">
        <f t="shared" si="1"/>
        <v>5400000</v>
      </c>
      <c r="E27" s="6" t="s">
        <v>15</v>
      </c>
      <c r="F27" s="8">
        <v>1</v>
      </c>
      <c r="G27" s="9">
        <v>1</v>
      </c>
      <c r="H27" s="10">
        <v>5400000</v>
      </c>
      <c r="I27" s="10">
        <f t="shared" si="0"/>
        <v>5400000</v>
      </c>
      <c r="J27" s="6"/>
      <c r="K27" s="6" t="s">
        <v>14</v>
      </c>
      <c r="L27" s="6" t="s">
        <v>72</v>
      </c>
      <c r="M27" s="1"/>
    </row>
    <row r="28" spans="1:13" x14ac:dyDescent="0.25">
      <c r="A28" s="5"/>
      <c r="B28" s="1"/>
      <c r="C28" s="1"/>
      <c r="D28" s="2"/>
      <c r="E28" s="1"/>
      <c r="F28" s="3"/>
      <c r="G28" s="3"/>
      <c r="H28" s="2"/>
      <c r="I28" s="2"/>
      <c r="J28" s="1"/>
      <c r="K28" s="1"/>
      <c r="L28" s="1"/>
      <c r="M28" s="1"/>
    </row>
    <row r="29" spans="1:13" ht="60" x14ac:dyDescent="0.25">
      <c r="A29" s="1">
        <v>1</v>
      </c>
      <c r="B29" s="1">
        <v>4299990</v>
      </c>
      <c r="C29" s="1" t="s">
        <v>31</v>
      </c>
      <c r="D29" s="2">
        <v>28175000</v>
      </c>
      <c r="E29" s="1" t="s">
        <v>15</v>
      </c>
      <c r="F29" s="3">
        <v>1</v>
      </c>
      <c r="G29" s="2">
        <v>1</v>
      </c>
      <c r="H29" s="2">
        <v>28175000</v>
      </c>
      <c r="I29" s="2">
        <f>+G29*H29</f>
        <v>28175000</v>
      </c>
      <c r="J29" s="1" t="s">
        <v>12</v>
      </c>
      <c r="K29" s="1" t="s">
        <v>17</v>
      </c>
      <c r="L29" s="1" t="s">
        <v>30</v>
      </c>
      <c r="M29" s="1"/>
    </row>
    <row r="30" spans="1:13" ht="45" x14ac:dyDescent="0.25">
      <c r="A30" s="1">
        <v>2</v>
      </c>
      <c r="B30" s="1">
        <v>4299990</v>
      </c>
      <c r="C30" s="1" t="s">
        <v>33</v>
      </c>
      <c r="D30" s="2">
        <f>765400*8</f>
        <v>6123200</v>
      </c>
      <c r="E30" s="1" t="s">
        <v>15</v>
      </c>
      <c r="F30" s="3">
        <v>8</v>
      </c>
      <c r="G30" s="2">
        <v>8</v>
      </c>
      <c r="H30" s="2">
        <v>698450.01</v>
      </c>
      <c r="I30" s="2">
        <f>+G30*H30</f>
        <v>5587600.0800000001</v>
      </c>
      <c r="J30" s="1" t="s">
        <v>12</v>
      </c>
      <c r="K30" s="1" t="s">
        <v>23</v>
      </c>
      <c r="L30" s="1" t="s">
        <v>32</v>
      </c>
      <c r="M30" s="1"/>
    </row>
    <row r="31" spans="1:13" x14ac:dyDescent="0.25">
      <c r="A31" s="1">
        <v>3</v>
      </c>
      <c r="B31" s="1"/>
      <c r="C31" s="1"/>
      <c r="D31" s="2"/>
      <c r="E31" s="1"/>
      <c r="F31" s="3"/>
      <c r="G31" s="2"/>
      <c r="H31" s="2"/>
      <c r="I31" s="2"/>
      <c r="J31" s="1"/>
      <c r="K31" s="1"/>
      <c r="L31" s="1"/>
      <c r="M31" s="1"/>
    </row>
    <row r="32" spans="1:13" x14ac:dyDescent="0.25">
      <c r="A32" s="1"/>
      <c r="B32" s="1"/>
      <c r="C32" s="1"/>
      <c r="D32" s="2"/>
      <c r="E32" s="1"/>
      <c r="F32" s="3"/>
      <c r="G32" s="2"/>
      <c r="H32" s="2"/>
      <c r="I32" s="2"/>
      <c r="J32" s="1"/>
      <c r="K32" s="1"/>
      <c r="L32" s="1"/>
      <c r="M32" s="1"/>
    </row>
    <row r="33" spans="1:13" x14ac:dyDescent="0.25">
      <c r="A33" s="1"/>
      <c r="B33" s="1"/>
      <c r="C33" s="1"/>
      <c r="D33" s="2"/>
      <c r="E33" s="1"/>
      <c r="F33" s="3"/>
      <c r="G33" s="2"/>
      <c r="H33" s="2"/>
      <c r="I33" s="2"/>
      <c r="J33" s="1"/>
      <c r="K33" s="1"/>
      <c r="L33" s="1"/>
      <c r="M33" s="1"/>
    </row>
    <row r="34" spans="1:13" x14ac:dyDescent="0.25">
      <c r="A34" s="1"/>
      <c r="B34" s="1"/>
      <c r="C34" s="1"/>
      <c r="D34" s="2"/>
      <c r="E34" s="1"/>
      <c r="F34" s="3"/>
      <c r="G34" s="2"/>
      <c r="H34" s="2"/>
      <c r="I34" s="2"/>
      <c r="J34" s="1"/>
      <c r="K34" s="1"/>
      <c r="L34" s="1"/>
      <c r="M34" s="1"/>
    </row>
    <row r="35" spans="1:13" x14ac:dyDescent="0.25">
      <c r="A35" s="1"/>
      <c r="B35" s="1"/>
      <c r="C35" s="1"/>
      <c r="D35" s="2"/>
      <c r="E35" s="1"/>
      <c r="F35" s="3"/>
      <c r="G35" s="2"/>
      <c r="H35" s="2"/>
      <c r="I35" s="2"/>
      <c r="J35" s="1"/>
      <c r="K35" s="1"/>
      <c r="L35" s="1"/>
      <c r="M35" s="1"/>
    </row>
    <row r="36" spans="1:13" x14ac:dyDescent="0.25">
      <c r="A36" s="1"/>
      <c r="B36" s="1"/>
      <c r="C36" s="1"/>
      <c r="D36" s="2"/>
      <c r="E36" s="1"/>
      <c r="F36" s="3"/>
      <c r="G36" s="2"/>
      <c r="H36" s="2"/>
      <c r="I36" s="2"/>
      <c r="J36" s="1"/>
      <c r="K36" s="1"/>
      <c r="L36" s="1"/>
      <c r="M36" s="1"/>
    </row>
    <row r="37" spans="1:13" x14ac:dyDescent="0.25">
      <c r="A37" s="1"/>
      <c r="B37" s="1"/>
      <c r="C37" s="1"/>
      <c r="D37" s="2"/>
      <c r="E37" s="1"/>
      <c r="F37" s="3"/>
      <c r="G37" s="2"/>
      <c r="H37" s="2"/>
      <c r="I37" s="2"/>
      <c r="J37" s="1"/>
      <c r="K37" s="1"/>
      <c r="L37" s="1"/>
      <c r="M37" s="1"/>
    </row>
    <row r="38" spans="1:13" x14ac:dyDescent="0.25">
      <c r="A38" s="1"/>
      <c r="B38" s="1"/>
      <c r="C38" s="1"/>
      <c r="D38" s="2"/>
      <c r="E38" s="1"/>
      <c r="F38" s="3"/>
      <c r="G38" s="2"/>
      <c r="H38" s="2"/>
      <c r="I38" s="2"/>
      <c r="J38" s="1"/>
      <c r="K38" s="1"/>
      <c r="L38" s="1"/>
      <c r="M38" s="1"/>
    </row>
    <row r="39" spans="1:13" x14ac:dyDescent="0.25">
      <c r="A39" s="1"/>
      <c r="B39" s="1"/>
      <c r="C39" s="1"/>
      <c r="D39" s="2"/>
      <c r="E39" s="1"/>
      <c r="F39" s="3"/>
      <c r="G39" s="2"/>
      <c r="H39" s="2"/>
      <c r="I39" s="2"/>
      <c r="J39" s="1"/>
      <c r="K39" s="1"/>
      <c r="L39" s="1"/>
      <c r="M39" s="1"/>
    </row>
    <row r="40" spans="1:13" x14ac:dyDescent="0.25">
      <c r="A40" s="1"/>
      <c r="B40" s="1"/>
      <c r="C40" s="1"/>
      <c r="D40" s="2"/>
      <c r="E40" s="1"/>
      <c r="F40" s="3"/>
      <c r="G40" s="2"/>
      <c r="H40" s="2"/>
      <c r="I40" s="2"/>
      <c r="J40" s="1"/>
      <c r="K40" s="1"/>
      <c r="L40" s="1"/>
      <c r="M40" s="1"/>
    </row>
    <row r="41" spans="1:13" x14ac:dyDescent="0.25">
      <c r="A41" s="1"/>
      <c r="B41" s="1"/>
      <c r="C41" s="1"/>
      <c r="D41" s="2"/>
      <c r="E41" s="1"/>
      <c r="F41" s="3"/>
      <c r="G41" s="2"/>
      <c r="H41" s="2"/>
      <c r="I41" s="2"/>
      <c r="J41" s="1"/>
      <c r="K41" s="1"/>
      <c r="L41" s="1"/>
      <c r="M41" s="1"/>
    </row>
    <row r="42" spans="1:13" x14ac:dyDescent="0.25">
      <c r="A42" s="1"/>
      <c r="B42" s="1"/>
      <c r="C42" s="1"/>
      <c r="D42" s="2"/>
      <c r="E42" s="1"/>
      <c r="F42" s="3"/>
      <c r="G42" s="2"/>
      <c r="H42" s="2"/>
      <c r="I42" s="2"/>
      <c r="J42" s="1"/>
      <c r="K42" s="1"/>
      <c r="L42" s="1"/>
      <c r="M42" s="1"/>
    </row>
    <row r="43" spans="1:13" x14ac:dyDescent="0.25">
      <c r="A43" s="1"/>
      <c r="B43" s="1"/>
      <c r="C43" s="1"/>
      <c r="D43" s="2"/>
      <c r="E43" s="1"/>
      <c r="F43" s="3"/>
      <c r="G43" s="2"/>
      <c r="H43" s="2"/>
      <c r="I43" s="2"/>
      <c r="J43" s="1"/>
      <c r="K43" s="1"/>
      <c r="L43" s="1"/>
      <c r="M43" s="1"/>
    </row>
    <row r="44" spans="1:13" x14ac:dyDescent="0.25">
      <c r="A44" s="1"/>
      <c r="B44" s="1"/>
      <c r="C44" s="1"/>
      <c r="D44" s="2"/>
      <c r="E44" s="1"/>
      <c r="F44" s="3"/>
      <c r="G44" s="2"/>
      <c r="H44" s="2"/>
      <c r="I44" s="2"/>
      <c r="J44" s="1"/>
      <c r="K44" s="1"/>
      <c r="L44" s="1"/>
      <c r="M44" s="1"/>
    </row>
    <row r="45" spans="1:13" x14ac:dyDescent="0.25">
      <c r="A45" s="1"/>
      <c r="B45" s="1"/>
      <c r="C45" s="1"/>
      <c r="D45" s="2"/>
      <c r="E45" s="1"/>
      <c r="F45" s="3"/>
      <c r="G45" s="2"/>
      <c r="H45" s="2"/>
      <c r="I45" s="2"/>
      <c r="J45" s="1"/>
      <c r="K45" s="1"/>
      <c r="L45" s="1"/>
      <c r="M45" s="1"/>
    </row>
    <row r="46" spans="1:13" x14ac:dyDescent="0.25">
      <c r="A46" s="1"/>
      <c r="B46" s="1"/>
      <c r="C46" s="1"/>
      <c r="D46" s="2"/>
      <c r="E46" s="1"/>
      <c r="F46" s="3"/>
      <c r="G46" s="2"/>
      <c r="H46" s="2"/>
      <c r="I46" s="2"/>
      <c r="J46" s="1"/>
      <c r="K46" s="1"/>
      <c r="L46" s="1"/>
      <c r="M46" s="1"/>
    </row>
    <row r="47" spans="1:13" x14ac:dyDescent="0.25">
      <c r="A47" s="1"/>
      <c r="B47" s="1"/>
      <c r="C47" s="1"/>
      <c r="D47" s="2"/>
      <c r="E47" s="1"/>
      <c r="F47" s="3"/>
      <c r="G47" s="2"/>
      <c r="H47" s="2"/>
      <c r="I47" s="2"/>
      <c r="J47" s="1"/>
      <c r="K47" s="1"/>
      <c r="L47" s="1"/>
      <c r="M47" s="1"/>
    </row>
    <row r="48" spans="1:13" x14ac:dyDescent="0.25">
      <c r="A48" s="1"/>
      <c r="B48" s="1"/>
      <c r="C48" s="1"/>
      <c r="D48" s="2"/>
      <c r="E48" s="1"/>
      <c r="F48" s="3"/>
      <c r="G48" s="2"/>
      <c r="H48" s="2"/>
      <c r="I48" s="2"/>
      <c r="J48" s="1"/>
      <c r="K48" s="1"/>
      <c r="L48" s="1"/>
      <c r="M48" s="1"/>
    </row>
    <row r="49" spans="1:13" x14ac:dyDescent="0.25">
      <c r="A49" s="1"/>
      <c r="B49" s="1"/>
      <c r="C49" s="1"/>
      <c r="D49" s="2"/>
      <c r="E49" s="1"/>
      <c r="F49" s="3"/>
      <c r="G49" s="2"/>
      <c r="H49" s="2"/>
      <c r="I49" s="2"/>
      <c r="J49" s="1"/>
      <c r="K49" s="1"/>
      <c r="L49" s="1"/>
      <c r="M49" s="1"/>
    </row>
    <row r="50" spans="1:13" x14ac:dyDescent="0.25">
      <c r="A50" s="1"/>
      <c r="B50" s="1"/>
      <c r="C50" s="1"/>
      <c r="D50" s="2"/>
      <c r="E50" s="1"/>
      <c r="F50" s="3"/>
      <c r="G50" s="2"/>
      <c r="H50" s="2"/>
      <c r="I50" s="2"/>
      <c r="J50" s="1"/>
      <c r="K50" s="1"/>
      <c r="L50" s="1"/>
      <c r="M50" s="1"/>
    </row>
    <row r="51" spans="1:13" x14ac:dyDescent="0.25">
      <c r="A51" s="1"/>
      <c r="B51" s="1"/>
      <c r="C51" s="1"/>
      <c r="D51" s="2"/>
      <c r="E51" s="1"/>
      <c r="F51" s="3"/>
      <c r="G51" s="2"/>
      <c r="H51" s="2"/>
      <c r="I51" s="2"/>
      <c r="J51" s="1"/>
      <c r="K51" s="1"/>
      <c r="L51" s="1"/>
      <c r="M51" s="1"/>
    </row>
    <row r="52" spans="1:13" x14ac:dyDescent="0.25">
      <c r="A52" s="1"/>
      <c r="B52" s="1"/>
      <c r="C52" s="1"/>
      <c r="D52" s="2"/>
      <c r="E52" s="1"/>
      <c r="F52" s="3"/>
      <c r="G52" s="2"/>
      <c r="H52" s="2"/>
      <c r="I52" s="2"/>
      <c r="J52" s="1"/>
      <c r="K52" s="1"/>
      <c r="L52" s="1"/>
      <c r="M52" s="1"/>
    </row>
    <row r="53" spans="1:13" x14ac:dyDescent="0.25">
      <c r="A53" s="1"/>
      <c r="B53" s="1"/>
      <c r="C53" s="1"/>
      <c r="D53" s="2"/>
      <c r="E53" s="1"/>
      <c r="F53" s="3"/>
      <c r="G53" s="2"/>
      <c r="H53" s="2"/>
      <c r="I53" s="2"/>
      <c r="J53" s="1"/>
      <c r="K53" s="1"/>
      <c r="L53" s="1"/>
      <c r="M53" s="1"/>
    </row>
    <row r="54" spans="1:13" x14ac:dyDescent="0.25">
      <c r="A54" s="1"/>
      <c r="B54" s="1"/>
      <c r="C54" s="1"/>
      <c r="D54" s="2"/>
      <c r="E54" s="1"/>
      <c r="F54" s="3"/>
      <c r="G54" s="2"/>
      <c r="H54" s="2"/>
      <c r="I54" s="2"/>
      <c r="J54" s="1"/>
      <c r="K54" s="1"/>
      <c r="L54" s="1"/>
      <c r="M54" s="1"/>
    </row>
    <row r="55" spans="1:13" x14ac:dyDescent="0.25">
      <c r="A55" s="1"/>
      <c r="B55" s="1"/>
      <c r="C55" s="1"/>
      <c r="D55" s="2"/>
      <c r="E55" s="1"/>
      <c r="F55" s="3"/>
      <c r="G55" s="2"/>
      <c r="H55" s="2"/>
      <c r="I55" s="2"/>
      <c r="J55" s="1"/>
      <c r="K55" s="1"/>
      <c r="L55" s="1"/>
      <c r="M55" s="1"/>
    </row>
  </sheetData>
  <autoFilter ref="A4:M4"/>
  <mergeCells count="2">
    <mergeCell ref="B2:M2"/>
    <mergeCell ref="L3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8"/>
  <sheetViews>
    <sheetView zoomScale="90" zoomScaleNormal="90" workbookViewId="0">
      <selection activeCell="H121" sqref="H121"/>
    </sheetView>
  </sheetViews>
  <sheetFormatPr defaultColWidth="9" defaultRowHeight="15" x14ac:dyDescent="0.25"/>
  <cols>
    <col min="1" max="1" width="3.85546875" style="4" customWidth="1"/>
    <col min="2" max="2" width="12.5703125" style="4" customWidth="1"/>
    <col min="3" max="4" width="25" style="4" customWidth="1"/>
    <col min="5" max="5" width="20.5703125" style="28" bestFit="1" customWidth="1"/>
    <col min="6" max="6" width="18.85546875" style="4" customWidth="1"/>
    <col min="7" max="7" width="16.140625" style="4" hidden="1" customWidth="1"/>
    <col min="8" max="8" width="16" style="4" bestFit="1" customWidth="1"/>
    <col min="9" max="9" width="16.85546875" style="27" customWidth="1"/>
    <col min="10" max="10" width="19.5703125" style="4" customWidth="1"/>
    <col min="11" max="11" width="15.140625" style="4" customWidth="1"/>
    <col min="12" max="12" width="26.42578125" style="4" bestFit="1" customWidth="1"/>
    <col min="13" max="16384" width="9" style="4"/>
  </cols>
  <sheetData>
    <row r="2" spans="1:12" ht="48.2" customHeight="1" x14ac:dyDescent="0.25">
      <c r="B2" s="29" t="s">
        <v>29</v>
      </c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x14ac:dyDescent="0.25">
      <c r="L3" s="12" t="s">
        <v>111</v>
      </c>
    </row>
    <row r="4" spans="1:12" ht="96.4" customHeight="1" x14ac:dyDescent="0.25">
      <c r="A4" s="5" t="s">
        <v>0</v>
      </c>
      <c r="B4" s="5" t="s">
        <v>1</v>
      </c>
      <c r="C4" s="5" t="s">
        <v>2</v>
      </c>
      <c r="D4" s="5" t="s">
        <v>73</v>
      </c>
      <c r="E4" s="5" t="s">
        <v>16</v>
      </c>
      <c r="F4" s="5" t="s">
        <v>3</v>
      </c>
      <c r="G4" s="5" t="s">
        <v>4</v>
      </c>
      <c r="H4" s="5" t="s">
        <v>9</v>
      </c>
      <c r="I4" s="5" t="s">
        <v>5</v>
      </c>
      <c r="J4" s="5" t="s">
        <v>6</v>
      </c>
      <c r="K4" s="5" t="s">
        <v>13</v>
      </c>
      <c r="L4" s="5" t="s">
        <v>8</v>
      </c>
    </row>
    <row r="5" spans="1:12" ht="30" x14ac:dyDescent="0.25">
      <c r="A5" s="17">
        <v>1</v>
      </c>
      <c r="B5" s="17">
        <v>4821190</v>
      </c>
      <c r="C5" s="17" t="s">
        <v>18</v>
      </c>
      <c r="D5" s="11">
        <v>44573</v>
      </c>
      <c r="E5" s="2">
        <f t="shared" ref="E5:E10" si="0">+J5</f>
        <v>336000</v>
      </c>
      <c r="F5" s="17" t="s">
        <v>15</v>
      </c>
      <c r="G5" s="8">
        <f>+H5</f>
        <v>2</v>
      </c>
      <c r="H5" s="17">
        <v>2</v>
      </c>
      <c r="I5" s="2">
        <v>168000</v>
      </c>
      <c r="J5" s="10">
        <f t="shared" ref="J5:J13" si="1">+H5*I5</f>
        <v>336000</v>
      </c>
      <c r="K5" s="17" t="s">
        <v>14</v>
      </c>
      <c r="L5" s="17" t="s">
        <v>75</v>
      </c>
    </row>
    <row r="6" spans="1:12" ht="30" x14ac:dyDescent="0.25">
      <c r="A6" s="17">
        <v>2</v>
      </c>
      <c r="B6" s="17">
        <v>4299990</v>
      </c>
      <c r="C6" s="17" t="s">
        <v>76</v>
      </c>
      <c r="D6" s="11">
        <v>44578</v>
      </c>
      <c r="E6" s="2">
        <f t="shared" si="0"/>
        <v>9750000</v>
      </c>
      <c r="F6" s="1" t="s">
        <v>15</v>
      </c>
      <c r="G6" s="3">
        <f>+H6</f>
        <v>6500</v>
      </c>
      <c r="H6" s="17">
        <v>6500</v>
      </c>
      <c r="I6" s="2">
        <v>1500</v>
      </c>
      <c r="J6" s="2">
        <f t="shared" si="1"/>
        <v>9750000</v>
      </c>
      <c r="K6" s="1" t="s">
        <v>14</v>
      </c>
      <c r="L6" s="17" t="s">
        <v>72</v>
      </c>
    </row>
    <row r="7" spans="1:12" ht="30" x14ac:dyDescent="0.25">
      <c r="A7" s="17">
        <v>3</v>
      </c>
      <c r="B7" s="17">
        <v>4299990</v>
      </c>
      <c r="C7" s="17" t="s">
        <v>77</v>
      </c>
      <c r="D7" s="11">
        <v>44579</v>
      </c>
      <c r="E7" s="2">
        <f t="shared" si="0"/>
        <v>25651824</v>
      </c>
      <c r="F7" s="1" t="s">
        <v>15</v>
      </c>
      <c r="G7" s="3">
        <f>+H7</f>
        <v>1</v>
      </c>
      <c r="H7" s="17">
        <v>1</v>
      </c>
      <c r="I7" s="2">
        <v>25651824</v>
      </c>
      <c r="J7" s="2">
        <f t="shared" si="1"/>
        <v>25651824</v>
      </c>
      <c r="K7" s="1" t="s">
        <v>14</v>
      </c>
      <c r="L7" s="17" t="s">
        <v>78</v>
      </c>
    </row>
    <row r="8" spans="1:12" ht="45" x14ac:dyDescent="0.25">
      <c r="A8" s="17">
        <v>4</v>
      </c>
      <c r="B8" s="17">
        <v>4234100</v>
      </c>
      <c r="C8" s="17" t="s">
        <v>19</v>
      </c>
      <c r="D8" s="11">
        <v>44580</v>
      </c>
      <c r="E8" s="2">
        <f t="shared" si="0"/>
        <v>1678300</v>
      </c>
      <c r="F8" s="1" t="s">
        <v>11</v>
      </c>
      <c r="G8" s="3">
        <f>+H8</f>
        <v>1</v>
      </c>
      <c r="H8" s="17">
        <v>1</v>
      </c>
      <c r="I8" s="2">
        <v>1678300</v>
      </c>
      <c r="J8" s="2">
        <f t="shared" si="1"/>
        <v>1678300</v>
      </c>
      <c r="K8" s="1" t="s">
        <v>14</v>
      </c>
      <c r="L8" s="17" t="s">
        <v>79</v>
      </c>
    </row>
    <row r="9" spans="1:12" ht="45" x14ac:dyDescent="0.25">
      <c r="A9" s="17">
        <v>5</v>
      </c>
      <c r="B9" s="17">
        <v>4234100</v>
      </c>
      <c r="C9" s="17" t="s">
        <v>19</v>
      </c>
      <c r="D9" s="11">
        <v>44581</v>
      </c>
      <c r="E9" s="2">
        <f t="shared" si="0"/>
        <v>6290000</v>
      </c>
      <c r="F9" s="1" t="s">
        <v>15</v>
      </c>
      <c r="G9" s="3"/>
      <c r="H9" s="17">
        <v>1</v>
      </c>
      <c r="I9" s="2">
        <v>6290000</v>
      </c>
      <c r="J9" s="2">
        <f t="shared" si="1"/>
        <v>6290000</v>
      </c>
      <c r="K9" s="1" t="s">
        <v>14</v>
      </c>
      <c r="L9" s="17" t="s">
        <v>56</v>
      </c>
    </row>
    <row r="10" spans="1:12" ht="45" x14ac:dyDescent="0.25">
      <c r="A10" s="17">
        <v>6</v>
      </c>
      <c r="B10" s="17">
        <v>4234100</v>
      </c>
      <c r="C10" s="17" t="s">
        <v>19</v>
      </c>
      <c r="D10" s="11">
        <v>44588</v>
      </c>
      <c r="E10" s="2">
        <f t="shared" si="0"/>
        <v>6115000</v>
      </c>
      <c r="F10" s="1" t="s">
        <v>15</v>
      </c>
      <c r="G10" s="3"/>
      <c r="H10" s="17">
        <v>1</v>
      </c>
      <c r="I10" s="2">
        <v>6115000</v>
      </c>
      <c r="J10" s="2">
        <f t="shared" si="1"/>
        <v>6115000</v>
      </c>
      <c r="K10" s="1" t="s">
        <v>14</v>
      </c>
      <c r="L10" s="17" t="s">
        <v>56</v>
      </c>
    </row>
    <row r="11" spans="1:12" ht="30" x14ac:dyDescent="0.25">
      <c r="A11" s="17">
        <v>7</v>
      </c>
      <c r="B11" s="17">
        <v>4252110</v>
      </c>
      <c r="C11" s="17" t="s">
        <v>81</v>
      </c>
      <c r="D11" s="11">
        <v>44590</v>
      </c>
      <c r="E11" s="2">
        <v>2300000</v>
      </c>
      <c r="F11" s="1" t="s">
        <v>15</v>
      </c>
      <c r="G11" s="3"/>
      <c r="H11" s="17">
        <v>500</v>
      </c>
      <c r="I11" s="2">
        <v>1870</v>
      </c>
      <c r="J11" s="2">
        <f t="shared" si="1"/>
        <v>935000</v>
      </c>
      <c r="K11" s="1" t="s">
        <v>22</v>
      </c>
      <c r="L11" s="17" t="s">
        <v>80</v>
      </c>
    </row>
    <row r="12" spans="1:12" ht="30" x14ac:dyDescent="0.25">
      <c r="A12" s="17">
        <v>8</v>
      </c>
      <c r="B12" s="17">
        <v>4252130</v>
      </c>
      <c r="C12" s="17" t="s">
        <v>82</v>
      </c>
      <c r="D12" s="11">
        <v>44595</v>
      </c>
      <c r="E12" s="2">
        <v>21600000</v>
      </c>
      <c r="F12" s="1" t="s">
        <v>15</v>
      </c>
      <c r="G12" s="3"/>
      <c r="H12" s="17">
        <v>5400</v>
      </c>
      <c r="I12" s="2">
        <v>2992</v>
      </c>
      <c r="J12" s="2">
        <f t="shared" si="1"/>
        <v>16156800</v>
      </c>
      <c r="K12" s="1" t="s">
        <v>23</v>
      </c>
      <c r="L12" s="17" t="s">
        <v>27</v>
      </c>
    </row>
    <row r="13" spans="1:12" ht="30" x14ac:dyDescent="0.25">
      <c r="A13" s="17">
        <v>9</v>
      </c>
      <c r="B13" s="17">
        <v>4252120</v>
      </c>
      <c r="C13" s="17" t="s">
        <v>84</v>
      </c>
      <c r="D13" s="11">
        <v>44598</v>
      </c>
      <c r="E13" s="2">
        <v>1750000</v>
      </c>
      <c r="F13" s="1" t="s">
        <v>15</v>
      </c>
      <c r="G13" s="3"/>
      <c r="H13" s="17">
        <v>50</v>
      </c>
      <c r="I13" s="2">
        <v>33000</v>
      </c>
      <c r="J13" s="2">
        <f t="shared" si="1"/>
        <v>1650000</v>
      </c>
      <c r="K13" s="1" t="s">
        <v>22</v>
      </c>
      <c r="L13" s="17" t="s">
        <v>83</v>
      </c>
    </row>
    <row r="14" spans="1:12" ht="30" x14ac:dyDescent="0.25">
      <c r="A14" s="17">
        <v>10</v>
      </c>
      <c r="B14" s="17">
        <v>4821190</v>
      </c>
      <c r="C14" s="17" t="s">
        <v>18</v>
      </c>
      <c r="D14" s="11">
        <v>44606</v>
      </c>
      <c r="E14" s="2">
        <f>+J14</f>
        <v>336000</v>
      </c>
      <c r="F14" s="17" t="s">
        <v>15</v>
      </c>
      <c r="G14" s="8">
        <f>+H14</f>
        <v>2</v>
      </c>
      <c r="H14" s="17">
        <v>2</v>
      </c>
      <c r="I14" s="2">
        <v>168000</v>
      </c>
      <c r="J14" s="10">
        <f t="shared" ref="J14:J40" si="2">+H14*I14</f>
        <v>336000</v>
      </c>
      <c r="K14" s="17" t="s">
        <v>14</v>
      </c>
      <c r="L14" s="17" t="s">
        <v>75</v>
      </c>
    </row>
    <row r="15" spans="1:12" ht="30" x14ac:dyDescent="0.25">
      <c r="A15" s="17">
        <v>11</v>
      </c>
      <c r="B15" s="17">
        <v>4354990</v>
      </c>
      <c r="C15" s="17" t="s">
        <v>86</v>
      </c>
      <c r="D15" s="11">
        <v>44611</v>
      </c>
      <c r="E15" s="2">
        <v>13400000</v>
      </c>
      <c r="F15" s="17" t="s">
        <v>15</v>
      </c>
      <c r="G15" s="3"/>
      <c r="H15" s="17">
        <v>1</v>
      </c>
      <c r="I15" s="2">
        <v>6624000</v>
      </c>
      <c r="J15" s="2">
        <f t="shared" si="2"/>
        <v>6624000</v>
      </c>
      <c r="K15" s="1" t="s">
        <v>22</v>
      </c>
      <c r="L15" s="17" t="s">
        <v>85</v>
      </c>
    </row>
    <row r="16" spans="1:12" ht="30" x14ac:dyDescent="0.25">
      <c r="A16" s="17">
        <v>12</v>
      </c>
      <c r="B16" s="17">
        <v>4252110</v>
      </c>
      <c r="C16" s="17" t="s">
        <v>88</v>
      </c>
      <c r="D16" s="11">
        <v>44619</v>
      </c>
      <c r="E16" s="2">
        <v>2200000</v>
      </c>
      <c r="F16" s="17" t="s">
        <v>15</v>
      </c>
      <c r="G16" s="3"/>
      <c r="H16" s="17">
        <v>2</v>
      </c>
      <c r="I16" s="2">
        <v>879298</v>
      </c>
      <c r="J16" s="2">
        <f t="shared" si="2"/>
        <v>1758596</v>
      </c>
      <c r="K16" s="1" t="s">
        <v>22</v>
      </c>
      <c r="L16" s="17" t="s">
        <v>87</v>
      </c>
    </row>
    <row r="17" spans="1:12" ht="30" x14ac:dyDescent="0.25">
      <c r="A17" s="17">
        <v>13</v>
      </c>
      <c r="B17" s="17">
        <v>4821190</v>
      </c>
      <c r="C17" s="17" t="s">
        <v>18</v>
      </c>
      <c r="D17" s="11">
        <v>44629</v>
      </c>
      <c r="E17" s="2">
        <v>336000</v>
      </c>
      <c r="F17" s="17" t="s">
        <v>15</v>
      </c>
      <c r="G17" s="3"/>
      <c r="H17" s="17">
        <v>2</v>
      </c>
      <c r="I17" s="2">
        <v>168000</v>
      </c>
      <c r="J17" s="2">
        <f t="shared" si="2"/>
        <v>336000</v>
      </c>
      <c r="K17" s="17" t="s">
        <v>14</v>
      </c>
      <c r="L17" s="17" t="s">
        <v>89</v>
      </c>
    </row>
    <row r="18" spans="1:12" ht="30" x14ac:dyDescent="0.25">
      <c r="A18" s="17">
        <v>14</v>
      </c>
      <c r="B18" s="1">
        <v>4299990</v>
      </c>
      <c r="C18" s="17" t="s">
        <v>91</v>
      </c>
      <c r="D18" s="11">
        <v>44630</v>
      </c>
      <c r="E18" s="2">
        <v>166060000</v>
      </c>
      <c r="F18" s="17" t="s">
        <v>15</v>
      </c>
      <c r="G18" s="3"/>
      <c r="H18" s="17">
        <v>500</v>
      </c>
      <c r="I18" s="2">
        <v>332120</v>
      </c>
      <c r="J18" s="2">
        <f t="shared" si="2"/>
        <v>166060000</v>
      </c>
      <c r="K18" s="17" t="s">
        <v>14</v>
      </c>
      <c r="L18" s="17" t="s">
        <v>90</v>
      </c>
    </row>
    <row r="19" spans="1:12" ht="30" x14ac:dyDescent="0.25">
      <c r="A19" s="17">
        <v>15</v>
      </c>
      <c r="B19" s="17">
        <v>4252120</v>
      </c>
      <c r="C19" s="17" t="s">
        <v>84</v>
      </c>
      <c r="D19" s="11">
        <v>44632</v>
      </c>
      <c r="E19" s="2">
        <v>8000000</v>
      </c>
      <c r="F19" s="17" t="s">
        <v>15</v>
      </c>
      <c r="G19" s="3"/>
      <c r="H19" s="17">
        <v>200</v>
      </c>
      <c r="I19" s="2">
        <v>38798</v>
      </c>
      <c r="J19" s="2">
        <f t="shared" si="2"/>
        <v>7759600</v>
      </c>
      <c r="K19" s="1" t="s">
        <v>22</v>
      </c>
      <c r="L19" s="17" t="s">
        <v>92</v>
      </c>
    </row>
    <row r="20" spans="1:12" ht="30" x14ac:dyDescent="0.25">
      <c r="A20" s="17">
        <v>16</v>
      </c>
      <c r="B20" s="17">
        <v>4252130</v>
      </c>
      <c r="C20" s="17" t="s">
        <v>82</v>
      </c>
      <c r="D20" s="11">
        <v>44632</v>
      </c>
      <c r="E20" s="2">
        <v>112500000</v>
      </c>
      <c r="F20" s="17" t="s">
        <v>15</v>
      </c>
      <c r="G20" s="3"/>
      <c r="H20" s="17">
        <v>75000</v>
      </c>
      <c r="I20" s="2">
        <v>1099.0999999999999</v>
      </c>
      <c r="J20" s="2">
        <f t="shared" si="2"/>
        <v>82432500</v>
      </c>
      <c r="K20" s="1" t="s">
        <v>23</v>
      </c>
      <c r="L20" s="17" t="s">
        <v>93</v>
      </c>
    </row>
    <row r="21" spans="1:12" ht="45" x14ac:dyDescent="0.25">
      <c r="A21" s="17">
        <v>17</v>
      </c>
      <c r="B21" s="17">
        <v>4234100</v>
      </c>
      <c r="C21" s="17" t="s">
        <v>19</v>
      </c>
      <c r="D21" s="11">
        <v>44636</v>
      </c>
      <c r="E21" s="2">
        <v>513400</v>
      </c>
      <c r="F21" s="17" t="s">
        <v>15</v>
      </c>
      <c r="G21" s="3"/>
      <c r="H21" s="17">
        <v>1</v>
      </c>
      <c r="I21" s="2">
        <v>513400</v>
      </c>
      <c r="J21" s="2">
        <f t="shared" si="2"/>
        <v>513400</v>
      </c>
      <c r="K21" s="17" t="s">
        <v>14</v>
      </c>
      <c r="L21" s="17" t="s">
        <v>79</v>
      </c>
    </row>
    <row r="22" spans="1:12" ht="30" x14ac:dyDescent="0.25">
      <c r="A22" s="17">
        <v>18</v>
      </c>
      <c r="B22" s="17">
        <v>4299990</v>
      </c>
      <c r="C22" s="17" t="s">
        <v>95</v>
      </c>
      <c r="D22" s="11">
        <v>44636</v>
      </c>
      <c r="E22" s="2">
        <v>6000000</v>
      </c>
      <c r="F22" s="17" t="s">
        <v>15</v>
      </c>
      <c r="G22" s="3"/>
      <c r="H22" s="17">
        <v>150</v>
      </c>
      <c r="I22" s="2">
        <v>29900</v>
      </c>
      <c r="J22" s="2">
        <f t="shared" si="2"/>
        <v>4485000</v>
      </c>
      <c r="K22" s="1" t="s">
        <v>23</v>
      </c>
      <c r="L22" s="17" t="s">
        <v>27</v>
      </c>
    </row>
    <row r="23" spans="1:12" ht="30" x14ac:dyDescent="0.25">
      <c r="A23" s="17">
        <v>19</v>
      </c>
      <c r="B23" s="17">
        <v>4252110</v>
      </c>
      <c r="C23" s="17" t="s">
        <v>94</v>
      </c>
      <c r="D23" s="11">
        <v>44638</v>
      </c>
      <c r="E23" s="2">
        <v>77000000</v>
      </c>
      <c r="F23" s="17" t="s">
        <v>15</v>
      </c>
      <c r="G23" s="3"/>
      <c r="H23" s="17">
        <v>1000</v>
      </c>
      <c r="I23" s="2">
        <v>65000</v>
      </c>
      <c r="J23" s="2">
        <f t="shared" si="2"/>
        <v>65000000</v>
      </c>
      <c r="K23" s="1" t="s">
        <v>23</v>
      </c>
      <c r="L23" s="17" t="s">
        <v>27</v>
      </c>
    </row>
    <row r="24" spans="1:12" ht="30" x14ac:dyDescent="0.25">
      <c r="A24" s="17">
        <v>20</v>
      </c>
      <c r="B24" s="17">
        <v>4252110</v>
      </c>
      <c r="C24" s="17" t="s">
        <v>96</v>
      </c>
      <c r="D24" s="11">
        <v>44638</v>
      </c>
      <c r="E24" s="2">
        <v>80000000</v>
      </c>
      <c r="F24" s="17" t="s">
        <v>15</v>
      </c>
      <c r="G24" s="3"/>
      <c r="H24" s="17">
        <v>1000</v>
      </c>
      <c r="I24" s="2">
        <v>66000</v>
      </c>
      <c r="J24" s="2">
        <f t="shared" si="2"/>
        <v>66000000</v>
      </c>
      <c r="K24" s="1" t="s">
        <v>23</v>
      </c>
      <c r="L24" s="17" t="s">
        <v>27</v>
      </c>
    </row>
    <row r="25" spans="1:12" ht="30" x14ac:dyDescent="0.25">
      <c r="A25" s="17">
        <v>21</v>
      </c>
      <c r="B25" s="17">
        <v>4299990</v>
      </c>
      <c r="C25" s="17" t="s">
        <v>98</v>
      </c>
      <c r="D25" s="11">
        <v>44644</v>
      </c>
      <c r="E25" s="2">
        <v>3000000</v>
      </c>
      <c r="F25" s="17" t="s">
        <v>15</v>
      </c>
      <c r="G25" s="3"/>
      <c r="H25" s="17">
        <v>1</v>
      </c>
      <c r="I25" s="2">
        <v>1999999</v>
      </c>
      <c r="J25" s="2">
        <f t="shared" si="2"/>
        <v>1999999</v>
      </c>
      <c r="K25" s="1" t="s">
        <v>22</v>
      </c>
      <c r="L25" s="17" t="s">
        <v>97</v>
      </c>
    </row>
    <row r="26" spans="1:12" ht="30" x14ac:dyDescent="0.25">
      <c r="A26" s="17">
        <v>22</v>
      </c>
      <c r="B26" s="17">
        <v>4299990</v>
      </c>
      <c r="C26" s="17" t="s">
        <v>98</v>
      </c>
      <c r="D26" s="11">
        <v>44644</v>
      </c>
      <c r="E26" s="2">
        <v>4000000</v>
      </c>
      <c r="F26" s="17" t="s">
        <v>15</v>
      </c>
      <c r="G26" s="3"/>
      <c r="H26" s="17">
        <v>1</v>
      </c>
      <c r="I26" s="2">
        <v>2500000</v>
      </c>
      <c r="J26" s="2">
        <f t="shared" si="2"/>
        <v>2500000</v>
      </c>
      <c r="K26" s="1" t="s">
        <v>22</v>
      </c>
      <c r="L26" s="17" t="s">
        <v>97</v>
      </c>
    </row>
    <row r="27" spans="1:12" ht="30" x14ac:dyDescent="0.25">
      <c r="A27" s="17">
        <v>23</v>
      </c>
      <c r="B27" s="17">
        <v>4299990</v>
      </c>
      <c r="C27" s="17" t="s">
        <v>100</v>
      </c>
      <c r="D27" s="11">
        <v>44644</v>
      </c>
      <c r="E27" s="2">
        <v>9000000</v>
      </c>
      <c r="F27" s="17" t="s">
        <v>15</v>
      </c>
      <c r="G27" s="3"/>
      <c r="H27" s="17">
        <v>500</v>
      </c>
      <c r="I27" s="2">
        <v>14000</v>
      </c>
      <c r="J27" s="2">
        <f t="shared" si="2"/>
        <v>7000000</v>
      </c>
      <c r="K27" s="1" t="s">
        <v>23</v>
      </c>
      <c r="L27" s="17" t="s">
        <v>99</v>
      </c>
    </row>
    <row r="28" spans="1:12" ht="30" x14ac:dyDescent="0.25">
      <c r="A28" s="17">
        <v>24</v>
      </c>
      <c r="B28" s="17">
        <v>4299990</v>
      </c>
      <c r="C28" s="17" t="s">
        <v>100</v>
      </c>
      <c r="D28" s="11">
        <v>44644</v>
      </c>
      <c r="E28" s="2">
        <v>9000000</v>
      </c>
      <c r="F28" s="17" t="s">
        <v>15</v>
      </c>
      <c r="G28" s="3"/>
      <c r="H28" s="17">
        <v>500</v>
      </c>
      <c r="I28" s="2">
        <v>15000</v>
      </c>
      <c r="J28" s="2">
        <f t="shared" si="2"/>
        <v>7500000</v>
      </c>
      <c r="K28" s="1" t="s">
        <v>23</v>
      </c>
      <c r="L28" s="17" t="s">
        <v>99</v>
      </c>
    </row>
    <row r="29" spans="1:12" ht="30" x14ac:dyDescent="0.25">
      <c r="A29" s="17">
        <v>25</v>
      </c>
      <c r="B29" s="17">
        <v>4299990</v>
      </c>
      <c r="C29" s="17" t="s">
        <v>104</v>
      </c>
      <c r="D29" s="11">
        <v>44644</v>
      </c>
      <c r="E29" s="2">
        <v>7500000</v>
      </c>
      <c r="F29" s="17" t="s">
        <v>15</v>
      </c>
      <c r="G29" s="3"/>
      <c r="H29" s="17">
        <v>150</v>
      </c>
      <c r="I29" s="2">
        <v>40000</v>
      </c>
      <c r="J29" s="2">
        <f t="shared" si="2"/>
        <v>6000000</v>
      </c>
      <c r="K29" s="1" t="s">
        <v>23</v>
      </c>
      <c r="L29" s="17" t="s">
        <v>103</v>
      </c>
    </row>
    <row r="30" spans="1:12" ht="30" x14ac:dyDescent="0.25">
      <c r="A30" s="17">
        <v>26</v>
      </c>
      <c r="B30" s="17">
        <v>4299990</v>
      </c>
      <c r="C30" s="17" t="s">
        <v>104</v>
      </c>
      <c r="D30" s="11">
        <v>44644</v>
      </c>
      <c r="E30" s="2">
        <v>7500000</v>
      </c>
      <c r="F30" s="17" t="s">
        <v>15</v>
      </c>
      <c r="G30" s="3"/>
      <c r="H30" s="17">
        <v>150</v>
      </c>
      <c r="I30" s="2">
        <v>39500</v>
      </c>
      <c r="J30" s="2">
        <f t="shared" si="2"/>
        <v>5925000</v>
      </c>
      <c r="K30" s="1" t="s">
        <v>23</v>
      </c>
      <c r="L30" s="17" t="s">
        <v>99</v>
      </c>
    </row>
    <row r="31" spans="1:12" ht="30" x14ac:dyDescent="0.25">
      <c r="A31" s="17">
        <v>27</v>
      </c>
      <c r="B31" s="17">
        <v>4299990</v>
      </c>
      <c r="C31" s="17" t="s">
        <v>101</v>
      </c>
      <c r="D31" s="11">
        <v>44644</v>
      </c>
      <c r="E31" s="2">
        <v>10500000</v>
      </c>
      <c r="F31" s="17" t="s">
        <v>15</v>
      </c>
      <c r="G31" s="3"/>
      <c r="H31" s="17">
        <v>300</v>
      </c>
      <c r="I31" s="2">
        <v>31000</v>
      </c>
      <c r="J31" s="2">
        <f t="shared" si="2"/>
        <v>9300000</v>
      </c>
      <c r="K31" s="1" t="s">
        <v>23</v>
      </c>
      <c r="L31" s="17" t="s">
        <v>27</v>
      </c>
    </row>
    <row r="32" spans="1:12" ht="30" x14ac:dyDescent="0.25">
      <c r="A32" s="17">
        <v>28</v>
      </c>
      <c r="B32" s="17">
        <v>4299990</v>
      </c>
      <c r="C32" s="17" t="s">
        <v>101</v>
      </c>
      <c r="D32" s="11">
        <v>44644</v>
      </c>
      <c r="E32" s="2">
        <v>12250000</v>
      </c>
      <c r="F32" s="17" t="s">
        <v>15</v>
      </c>
      <c r="G32" s="3"/>
      <c r="H32" s="17">
        <v>350</v>
      </c>
      <c r="I32" s="2">
        <v>31000</v>
      </c>
      <c r="J32" s="2">
        <f t="shared" si="2"/>
        <v>10850000</v>
      </c>
      <c r="K32" s="1" t="s">
        <v>23</v>
      </c>
      <c r="L32" s="17" t="s">
        <v>27</v>
      </c>
    </row>
    <row r="33" spans="1:12" ht="30" x14ac:dyDescent="0.25">
      <c r="A33" s="17">
        <v>29</v>
      </c>
      <c r="B33" s="17">
        <v>4299990</v>
      </c>
      <c r="C33" s="17" t="s">
        <v>101</v>
      </c>
      <c r="D33" s="11">
        <v>44644</v>
      </c>
      <c r="E33" s="2">
        <v>12250000</v>
      </c>
      <c r="F33" s="17" t="s">
        <v>15</v>
      </c>
      <c r="G33" s="3"/>
      <c r="H33" s="17">
        <v>350</v>
      </c>
      <c r="I33" s="2">
        <v>31000</v>
      </c>
      <c r="J33" s="2">
        <f t="shared" si="2"/>
        <v>10850000</v>
      </c>
      <c r="K33" s="1" t="s">
        <v>23</v>
      </c>
      <c r="L33" s="17" t="s">
        <v>27</v>
      </c>
    </row>
    <row r="34" spans="1:12" ht="30" x14ac:dyDescent="0.25">
      <c r="A34" s="17">
        <v>30</v>
      </c>
      <c r="B34" s="17">
        <v>4299990</v>
      </c>
      <c r="C34" s="17" t="s">
        <v>102</v>
      </c>
      <c r="D34" s="11">
        <v>44644</v>
      </c>
      <c r="E34" s="2">
        <v>72000000</v>
      </c>
      <c r="F34" s="17" t="s">
        <v>15</v>
      </c>
      <c r="G34" s="3"/>
      <c r="H34" s="17">
        <v>2000</v>
      </c>
      <c r="I34" s="2">
        <v>27000</v>
      </c>
      <c r="J34" s="2">
        <f t="shared" si="2"/>
        <v>54000000</v>
      </c>
      <c r="K34" s="1" t="s">
        <v>23</v>
      </c>
      <c r="L34" s="17" t="s">
        <v>27</v>
      </c>
    </row>
    <row r="35" spans="1:12" ht="30" x14ac:dyDescent="0.25">
      <c r="A35" s="17">
        <v>31</v>
      </c>
      <c r="B35" s="17">
        <v>4299990</v>
      </c>
      <c r="C35" s="17" t="s">
        <v>105</v>
      </c>
      <c r="D35" s="11">
        <v>44644</v>
      </c>
      <c r="E35" s="2">
        <f>+H35*28000</f>
        <v>8400000</v>
      </c>
      <c r="F35" s="17" t="s">
        <v>15</v>
      </c>
      <c r="G35" s="3"/>
      <c r="H35" s="17">
        <v>300</v>
      </c>
      <c r="I35" s="2">
        <v>23000</v>
      </c>
      <c r="J35" s="2">
        <f t="shared" si="2"/>
        <v>6900000</v>
      </c>
      <c r="K35" s="1" t="s">
        <v>23</v>
      </c>
      <c r="L35" s="17" t="s">
        <v>27</v>
      </c>
    </row>
    <row r="36" spans="1:12" ht="30" x14ac:dyDescent="0.25">
      <c r="A36" s="17">
        <v>32</v>
      </c>
      <c r="B36" s="17">
        <v>4299990</v>
      </c>
      <c r="C36" s="17" t="s">
        <v>105</v>
      </c>
      <c r="D36" s="11">
        <v>44644</v>
      </c>
      <c r="E36" s="2">
        <f>+H36*28000</f>
        <v>8400000</v>
      </c>
      <c r="F36" s="17" t="s">
        <v>15</v>
      </c>
      <c r="G36" s="3"/>
      <c r="H36" s="17">
        <v>300</v>
      </c>
      <c r="I36" s="2">
        <v>23000</v>
      </c>
      <c r="J36" s="2">
        <f t="shared" si="2"/>
        <v>6900000</v>
      </c>
      <c r="K36" s="1" t="s">
        <v>23</v>
      </c>
      <c r="L36" s="17" t="s">
        <v>27</v>
      </c>
    </row>
    <row r="37" spans="1:12" ht="30" x14ac:dyDescent="0.25">
      <c r="A37" s="17">
        <v>33</v>
      </c>
      <c r="B37" s="17">
        <v>4299990</v>
      </c>
      <c r="C37" s="17" t="s">
        <v>105</v>
      </c>
      <c r="D37" s="11">
        <v>44644</v>
      </c>
      <c r="E37" s="2">
        <f>+H37*28000</f>
        <v>11200000</v>
      </c>
      <c r="F37" s="17" t="s">
        <v>15</v>
      </c>
      <c r="G37" s="3"/>
      <c r="H37" s="17">
        <v>400</v>
      </c>
      <c r="I37" s="2">
        <v>23000</v>
      </c>
      <c r="J37" s="2">
        <f t="shared" si="2"/>
        <v>9200000</v>
      </c>
      <c r="K37" s="1" t="s">
        <v>23</v>
      </c>
      <c r="L37" s="17" t="s">
        <v>27</v>
      </c>
    </row>
    <row r="38" spans="1:12" ht="45" x14ac:dyDescent="0.25">
      <c r="A38" s="17">
        <v>34</v>
      </c>
      <c r="B38" s="17">
        <v>4299990</v>
      </c>
      <c r="C38" s="17" t="s">
        <v>106</v>
      </c>
      <c r="D38" s="11">
        <v>44644</v>
      </c>
      <c r="E38" s="2">
        <v>25000000</v>
      </c>
      <c r="F38" s="17" t="s">
        <v>15</v>
      </c>
      <c r="G38" s="3"/>
      <c r="H38" s="17">
        <v>1000</v>
      </c>
      <c r="I38" s="2">
        <v>21200</v>
      </c>
      <c r="J38" s="2">
        <f t="shared" si="2"/>
        <v>21200000</v>
      </c>
      <c r="K38" s="1" t="s">
        <v>23</v>
      </c>
      <c r="L38" s="17" t="s">
        <v>27</v>
      </c>
    </row>
    <row r="39" spans="1:12" ht="30" x14ac:dyDescent="0.25">
      <c r="A39" s="17">
        <v>35</v>
      </c>
      <c r="B39" s="17">
        <v>4821190</v>
      </c>
      <c r="C39" s="17" t="s">
        <v>18</v>
      </c>
      <c r="D39" s="11">
        <v>44645</v>
      </c>
      <c r="E39" s="2">
        <v>672000</v>
      </c>
      <c r="F39" s="17" t="s">
        <v>15</v>
      </c>
      <c r="G39" s="3"/>
      <c r="H39" s="17">
        <v>4</v>
      </c>
      <c r="I39" s="2">
        <v>168000</v>
      </c>
      <c r="J39" s="2">
        <f t="shared" si="2"/>
        <v>672000</v>
      </c>
      <c r="K39" s="1" t="s">
        <v>14</v>
      </c>
      <c r="L39" s="17" t="s">
        <v>107</v>
      </c>
    </row>
    <row r="40" spans="1:12" ht="30" x14ac:dyDescent="0.25">
      <c r="A40" s="17">
        <v>36</v>
      </c>
      <c r="B40" s="17">
        <v>4252110</v>
      </c>
      <c r="C40" s="17" t="s">
        <v>108</v>
      </c>
      <c r="D40" s="11">
        <v>44647</v>
      </c>
      <c r="E40" s="2">
        <f>+H40*3800000</f>
        <v>15200000</v>
      </c>
      <c r="F40" s="17" t="s">
        <v>15</v>
      </c>
      <c r="G40" s="3"/>
      <c r="H40" s="17">
        <v>4</v>
      </c>
      <c r="I40" s="2">
        <v>1970000</v>
      </c>
      <c r="J40" s="2">
        <f t="shared" si="2"/>
        <v>7880000</v>
      </c>
      <c r="K40" s="1" t="s">
        <v>22</v>
      </c>
      <c r="L40" s="17" t="s">
        <v>74</v>
      </c>
    </row>
    <row r="41" spans="1:12" ht="45" x14ac:dyDescent="0.25">
      <c r="A41" s="17">
        <v>37</v>
      </c>
      <c r="B41" s="17">
        <v>4234100</v>
      </c>
      <c r="C41" s="17" t="s">
        <v>19</v>
      </c>
      <c r="D41" s="11">
        <v>44648</v>
      </c>
      <c r="E41" s="2">
        <f>+J41</f>
        <v>975500</v>
      </c>
      <c r="F41" s="17" t="s">
        <v>15</v>
      </c>
      <c r="G41" s="3"/>
      <c r="H41" s="17">
        <v>1</v>
      </c>
      <c r="I41" s="2">
        <v>975500</v>
      </c>
      <c r="J41" s="2">
        <f t="shared" ref="J41:J46" si="3">+H41*I41</f>
        <v>975500</v>
      </c>
      <c r="K41" s="17" t="s">
        <v>14</v>
      </c>
      <c r="L41" s="17" t="s">
        <v>79</v>
      </c>
    </row>
    <row r="42" spans="1:12" ht="30" x14ac:dyDescent="0.25">
      <c r="A42" s="17">
        <v>38</v>
      </c>
      <c r="B42" s="17">
        <v>4354990</v>
      </c>
      <c r="C42" s="17" t="s">
        <v>110</v>
      </c>
      <c r="D42" s="11">
        <v>44650</v>
      </c>
      <c r="E42" s="2">
        <f>2700000*H42</f>
        <v>10800000</v>
      </c>
      <c r="F42" s="17" t="s">
        <v>15</v>
      </c>
      <c r="G42" s="3"/>
      <c r="H42" s="17">
        <v>4</v>
      </c>
      <c r="I42" s="2">
        <v>2280000</v>
      </c>
      <c r="J42" s="2">
        <f t="shared" si="3"/>
        <v>9120000</v>
      </c>
      <c r="K42" s="1" t="s">
        <v>23</v>
      </c>
      <c r="L42" s="17" t="s">
        <v>109</v>
      </c>
    </row>
    <row r="43" spans="1:12" ht="45" x14ac:dyDescent="0.25">
      <c r="A43" s="17">
        <v>39</v>
      </c>
      <c r="B43" s="17">
        <v>4234100</v>
      </c>
      <c r="C43" s="17" t="s">
        <v>19</v>
      </c>
      <c r="D43" s="11">
        <v>44651</v>
      </c>
      <c r="E43" s="2">
        <v>8388000</v>
      </c>
      <c r="F43" s="17" t="s">
        <v>15</v>
      </c>
      <c r="G43" s="3"/>
      <c r="H43" s="17">
        <v>1</v>
      </c>
      <c r="I43" s="2">
        <v>8388000</v>
      </c>
      <c r="J43" s="2">
        <f t="shared" si="3"/>
        <v>8388000</v>
      </c>
      <c r="K43" s="17" t="s">
        <v>14</v>
      </c>
      <c r="L43" s="17" t="s">
        <v>79</v>
      </c>
    </row>
    <row r="44" spans="1:12" ht="30" x14ac:dyDescent="0.25">
      <c r="A44" s="17">
        <v>40</v>
      </c>
      <c r="B44" s="17">
        <v>4299990</v>
      </c>
      <c r="C44" s="1" t="s">
        <v>113</v>
      </c>
      <c r="D44" s="11">
        <v>44655</v>
      </c>
      <c r="E44" s="2">
        <v>4500000</v>
      </c>
      <c r="F44" s="17" t="s">
        <v>15</v>
      </c>
      <c r="G44" s="3"/>
      <c r="H44" s="17">
        <v>1</v>
      </c>
      <c r="I44" s="2">
        <v>1</v>
      </c>
      <c r="J44" s="2">
        <f t="shared" si="3"/>
        <v>1</v>
      </c>
      <c r="K44" s="1" t="s">
        <v>23</v>
      </c>
      <c r="L44" s="1" t="s">
        <v>112</v>
      </c>
    </row>
    <row r="45" spans="1:12" ht="30" x14ac:dyDescent="0.25">
      <c r="A45" s="17">
        <v>41</v>
      </c>
      <c r="B45" s="17">
        <v>4252300</v>
      </c>
      <c r="C45" s="17" t="s">
        <v>115</v>
      </c>
      <c r="D45" s="11">
        <v>44655</v>
      </c>
      <c r="E45" s="2">
        <v>3000000</v>
      </c>
      <c r="F45" s="17" t="s">
        <v>15</v>
      </c>
      <c r="G45" s="17"/>
      <c r="H45" s="17">
        <v>200</v>
      </c>
      <c r="I45" s="2">
        <v>6699</v>
      </c>
      <c r="J45" s="2">
        <f t="shared" si="3"/>
        <v>1339800</v>
      </c>
      <c r="K45" s="1" t="s">
        <v>22</v>
      </c>
      <c r="L45" s="17" t="s">
        <v>114</v>
      </c>
    </row>
    <row r="46" spans="1:12" ht="30" x14ac:dyDescent="0.25">
      <c r="A46" s="17">
        <v>42</v>
      </c>
      <c r="B46" s="17">
        <v>4354990</v>
      </c>
      <c r="C46" s="17" t="s">
        <v>117</v>
      </c>
      <c r="D46" s="11">
        <v>44655</v>
      </c>
      <c r="E46" s="2">
        <v>6000000</v>
      </c>
      <c r="F46" s="17" t="s">
        <v>15</v>
      </c>
      <c r="G46" s="17"/>
      <c r="H46" s="17">
        <v>3</v>
      </c>
      <c r="I46" s="2">
        <v>1490000</v>
      </c>
      <c r="J46" s="2">
        <f t="shared" si="3"/>
        <v>4470000</v>
      </c>
      <c r="K46" s="1" t="s">
        <v>22</v>
      </c>
      <c r="L46" s="17" t="s">
        <v>116</v>
      </c>
    </row>
    <row r="47" spans="1:12" ht="30" x14ac:dyDescent="0.25">
      <c r="A47" s="17">
        <v>43</v>
      </c>
      <c r="B47" s="17">
        <v>4354990</v>
      </c>
      <c r="C47" s="17" t="s">
        <v>119</v>
      </c>
      <c r="D47" s="11">
        <v>44655</v>
      </c>
      <c r="E47" s="2">
        <v>6992000</v>
      </c>
      <c r="F47" s="17" t="s">
        <v>15</v>
      </c>
      <c r="G47" s="17"/>
      <c r="H47" s="17">
        <v>4</v>
      </c>
      <c r="I47" s="2">
        <v>1222000</v>
      </c>
      <c r="J47" s="2">
        <f t="shared" ref="J47:J60" si="4">+H47*I47</f>
        <v>4888000</v>
      </c>
      <c r="K47" s="1" t="s">
        <v>22</v>
      </c>
      <c r="L47" s="17" t="s">
        <v>118</v>
      </c>
    </row>
    <row r="48" spans="1:12" ht="30" x14ac:dyDescent="0.25">
      <c r="A48" s="17">
        <v>44</v>
      </c>
      <c r="B48" s="17">
        <v>4354990</v>
      </c>
      <c r="C48" s="17" t="s">
        <v>47</v>
      </c>
      <c r="D48" s="11">
        <v>44655</v>
      </c>
      <c r="E48" s="2">
        <v>13380000</v>
      </c>
      <c r="F48" s="17" t="s">
        <v>15</v>
      </c>
      <c r="G48" s="17"/>
      <c r="H48" s="17">
        <v>4</v>
      </c>
      <c r="I48" s="2">
        <v>3000000</v>
      </c>
      <c r="J48" s="2">
        <f t="shared" si="4"/>
        <v>12000000</v>
      </c>
      <c r="K48" s="1" t="s">
        <v>22</v>
      </c>
      <c r="L48" s="17" t="s">
        <v>120</v>
      </c>
    </row>
    <row r="49" spans="1:12" ht="30" x14ac:dyDescent="0.25">
      <c r="A49" s="17">
        <v>45</v>
      </c>
      <c r="B49" s="17">
        <v>4354920</v>
      </c>
      <c r="C49" s="17" t="s">
        <v>38</v>
      </c>
      <c r="D49" s="11">
        <v>44655</v>
      </c>
      <c r="E49" s="2">
        <v>54000000</v>
      </c>
      <c r="F49" s="17" t="s">
        <v>15</v>
      </c>
      <c r="G49" s="17"/>
      <c r="H49" s="17">
        <v>2</v>
      </c>
      <c r="I49" s="2">
        <v>22740000</v>
      </c>
      <c r="J49" s="2">
        <f t="shared" si="4"/>
        <v>45480000</v>
      </c>
      <c r="K49" s="1" t="s">
        <v>22</v>
      </c>
      <c r="L49" s="17" t="s">
        <v>121</v>
      </c>
    </row>
    <row r="50" spans="1:12" ht="30" x14ac:dyDescent="0.25">
      <c r="A50" s="17">
        <v>46</v>
      </c>
      <c r="B50" s="17">
        <v>4252300</v>
      </c>
      <c r="C50" s="17" t="s">
        <v>123</v>
      </c>
      <c r="D50" s="11">
        <v>44655</v>
      </c>
      <c r="E50" s="2">
        <f>+H50*17000</f>
        <v>7990000</v>
      </c>
      <c r="F50" s="17" t="s">
        <v>15</v>
      </c>
      <c r="G50" s="17"/>
      <c r="H50" s="17">
        <v>470</v>
      </c>
      <c r="I50" s="2">
        <v>14999.99</v>
      </c>
      <c r="J50" s="2">
        <f t="shared" si="4"/>
        <v>7049995.2999999998</v>
      </c>
      <c r="K50" s="1" t="s">
        <v>23</v>
      </c>
      <c r="L50" s="17" t="s">
        <v>122</v>
      </c>
    </row>
    <row r="51" spans="1:12" ht="30" x14ac:dyDescent="0.25">
      <c r="A51" s="17">
        <v>47</v>
      </c>
      <c r="B51" s="17">
        <v>4252110</v>
      </c>
      <c r="C51" s="17" t="s">
        <v>124</v>
      </c>
      <c r="D51" s="11">
        <v>44655</v>
      </c>
      <c r="E51" s="2">
        <f>+H51*280000</f>
        <v>140000000</v>
      </c>
      <c r="F51" s="17" t="s">
        <v>15</v>
      </c>
      <c r="G51" s="17"/>
      <c r="H51" s="17">
        <v>500</v>
      </c>
      <c r="I51" s="2">
        <v>185000</v>
      </c>
      <c r="J51" s="2">
        <f t="shared" si="4"/>
        <v>92500000</v>
      </c>
      <c r="K51" s="1" t="s">
        <v>23</v>
      </c>
      <c r="L51" s="17" t="s">
        <v>27</v>
      </c>
    </row>
    <row r="52" spans="1:12" ht="45" x14ac:dyDescent="0.25">
      <c r="A52" s="17">
        <v>48</v>
      </c>
      <c r="B52" s="17">
        <v>4234100</v>
      </c>
      <c r="C52" s="17" t="s">
        <v>19</v>
      </c>
      <c r="D52" s="11">
        <v>44655</v>
      </c>
      <c r="E52" s="2">
        <v>1185700</v>
      </c>
      <c r="F52" s="17" t="s">
        <v>15</v>
      </c>
      <c r="G52" s="17"/>
      <c r="H52" s="17">
        <v>1</v>
      </c>
      <c r="I52" s="2">
        <v>1185700</v>
      </c>
      <c r="J52" s="2">
        <f t="shared" si="4"/>
        <v>1185700</v>
      </c>
      <c r="K52" s="17" t="s">
        <v>14</v>
      </c>
      <c r="L52" s="17" t="s">
        <v>79</v>
      </c>
    </row>
    <row r="53" spans="1:12" ht="30" x14ac:dyDescent="0.25">
      <c r="A53" s="17">
        <v>49</v>
      </c>
      <c r="B53" s="17">
        <v>4299990</v>
      </c>
      <c r="C53" s="17" t="s">
        <v>98</v>
      </c>
      <c r="D53" s="11">
        <v>44656</v>
      </c>
      <c r="E53" s="2">
        <v>5500000</v>
      </c>
      <c r="F53" s="17" t="s">
        <v>15</v>
      </c>
      <c r="G53" s="17"/>
      <c r="H53" s="17">
        <v>1</v>
      </c>
      <c r="I53" s="2">
        <v>5500000</v>
      </c>
      <c r="J53" s="2">
        <f t="shared" si="4"/>
        <v>5500000</v>
      </c>
      <c r="K53" s="1" t="s">
        <v>22</v>
      </c>
      <c r="L53" s="17" t="s">
        <v>125</v>
      </c>
    </row>
    <row r="54" spans="1:12" ht="45" x14ac:dyDescent="0.25">
      <c r="A54" s="17">
        <v>50</v>
      </c>
      <c r="B54" s="17">
        <v>4211000</v>
      </c>
      <c r="C54" s="17" t="s">
        <v>127</v>
      </c>
      <c r="D54" s="11">
        <v>44657</v>
      </c>
      <c r="E54" s="2">
        <v>732000</v>
      </c>
      <c r="F54" s="17" t="s">
        <v>15</v>
      </c>
      <c r="G54" s="17"/>
      <c r="H54" s="17">
        <v>1</v>
      </c>
      <c r="I54" s="2">
        <v>732000</v>
      </c>
      <c r="J54" s="2">
        <f t="shared" si="4"/>
        <v>732000</v>
      </c>
      <c r="K54" s="17" t="s">
        <v>14</v>
      </c>
      <c r="L54" s="17" t="s">
        <v>126</v>
      </c>
    </row>
    <row r="55" spans="1:12" ht="45" x14ac:dyDescent="0.25">
      <c r="A55" s="17">
        <v>51</v>
      </c>
      <c r="B55" s="17">
        <v>4234100</v>
      </c>
      <c r="C55" s="17" t="s">
        <v>19</v>
      </c>
      <c r="D55" s="11">
        <v>44657</v>
      </c>
      <c r="E55" s="2">
        <v>3776000</v>
      </c>
      <c r="F55" s="17" t="s">
        <v>15</v>
      </c>
      <c r="G55" s="17"/>
      <c r="H55" s="17">
        <v>1</v>
      </c>
      <c r="I55" s="2">
        <f>+E55</f>
        <v>3776000</v>
      </c>
      <c r="J55" s="2">
        <f t="shared" si="4"/>
        <v>3776000</v>
      </c>
      <c r="K55" s="17" t="s">
        <v>14</v>
      </c>
      <c r="L55" s="17" t="s">
        <v>128</v>
      </c>
    </row>
    <row r="56" spans="1:12" ht="30" x14ac:dyDescent="0.25">
      <c r="A56" s="17">
        <v>52</v>
      </c>
      <c r="B56" s="17">
        <v>4252110</v>
      </c>
      <c r="C56" s="17" t="s">
        <v>129</v>
      </c>
      <c r="D56" s="11">
        <v>44658</v>
      </c>
      <c r="E56" s="2">
        <f>+H56*29000</f>
        <v>1015000</v>
      </c>
      <c r="F56" s="17" t="s">
        <v>15</v>
      </c>
      <c r="G56" s="17"/>
      <c r="H56" s="17">
        <v>35</v>
      </c>
      <c r="I56" s="2">
        <v>13000</v>
      </c>
      <c r="J56" s="2">
        <f t="shared" si="4"/>
        <v>455000</v>
      </c>
      <c r="K56" s="1" t="s">
        <v>22</v>
      </c>
      <c r="L56" s="17" t="s">
        <v>130</v>
      </c>
    </row>
    <row r="57" spans="1:12" ht="30" x14ac:dyDescent="0.25">
      <c r="A57" s="17">
        <v>53</v>
      </c>
      <c r="B57" s="17">
        <v>4252300</v>
      </c>
      <c r="C57" s="17" t="s">
        <v>131</v>
      </c>
      <c r="D57" s="11">
        <v>44660</v>
      </c>
      <c r="E57" s="2">
        <f>+H57*2700</f>
        <v>1350000</v>
      </c>
      <c r="F57" s="17" t="s">
        <v>15</v>
      </c>
      <c r="G57" s="17"/>
      <c r="H57" s="17">
        <v>500</v>
      </c>
      <c r="I57" s="2">
        <v>2149</v>
      </c>
      <c r="J57" s="2">
        <f t="shared" si="4"/>
        <v>1074500</v>
      </c>
      <c r="K57" s="1" t="s">
        <v>22</v>
      </c>
      <c r="L57" s="17" t="s">
        <v>114</v>
      </c>
    </row>
    <row r="58" spans="1:12" ht="30" x14ac:dyDescent="0.25">
      <c r="A58" s="17">
        <v>54</v>
      </c>
      <c r="B58" s="17">
        <v>4252300</v>
      </c>
      <c r="C58" s="17" t="s">
        <v>132</v>
      </c>
      <c r="D58" s="11">
        <v>44660</v>
      </c>
      <c r="E58" s="2">
        <f>+H58*7500</f>
        <v>6000000</v>
      </c>
      <c r="F58" s="17" t="s">
        <v>15</v>
      </c>
      <c r="G58" s="17"/>
      <c r="H58" s="17">
        <v>800</v>
      </c>
      <c r="I58" s="2">
        <v>5174</v>
      </c>
      <c r="J58" s="2">
        <f t="shared" si="4"/>
        <v>4139200</v>
      </c>
      <c r="K58" s="1" t="s">
        <v>22</v>
      </c>
      <c r="L58" s="17" t="s">
        <v>114</v>
      </c>
    </row>
    <row r="59" spans="1:12" ht="30" x14ac:dyDescent="0.25">
      <c r="A59" s="17">
        <v>55</v>
      </c>
      <c r="B59" s="17">
        <v>4252300</v>
      </c>
      <c r="C59" s="17" t="s">
        <v>133</v>
      </c>
      <c r="D59" s="11">
        <v>44660</v>
      </c>
      <c r="E59" s="2">
        <f>+H59*15000</f>
        <v>3000000</v>
      </c>
      <c r="F59" s="17" t="s">
        <v>15</v>
      </c>
      <c r="G59" s="17"/>
      <c r="H59" s="17">
        <v>200</v>
      </c>
      <c r="I59" s="2">
        <v>12678.99</v>
      </c>
      <c r="J59" s="2">
        <f t="shared" si="4"/>
        <v>2535798</v>
      </c>
      <c r="K59" s="1" t="s">
        <v>22</v>
      </c>
      <c r="L59" s="17" t="s">
        <v>114</v>
      </c>
    </row>
    <row r="60" spans="1:12" ht="30" x14ac:dyDescent="0.25">
      <c r="A60" s="17">
        <v>56</v>
      </c>
      <c r="B60" s="17">
        <v>4354920</v>
      </c>
      <c r="C60" s="17" t="s">
        <v>135</v>
      </c>
      <c r="D60" s="11">
        <v>44660</v>
      </c>
      <c r="E60" s="2">
        <v>16750000</v>
      </c>
      <c r="F60" s="17" t="s">
        <v>15</v>
      </c>
      <c r="G60" s="17"/>
      <c r="H60" s="17">
        <v>1</v>
      </c>
      <c r="I60" s="2">
        <v>12900000</v>
      </c>
      <c r="J60" s="2">
        <f t="shared" si="4"/>
        <v>12900000</v>
      </c>
      <c r="K60" s="1" t="s">
        <v>22</v>
      </c>
      <c r="L60" s="17" t="s">
        <v>134</v>
      </c>
    </row>
    <row r="61" spans="1:12" ht="90" x14ac:dyDescent="0.25">
      <c r="A61" s="17">
        <v>57</v>
      </c>
      <c r="B61" s="17">
        <v>4299990</v>
      </c>
      <c r="C61" s="17" t="s">
        <v>137</v>
      </c>
      <c r="D61" s="11">
        <v>44663</v>
      </c>
      <c r="E61" s="2">
        <f>+J61</f>
        <v>187712782</v>
      </c>
      <c r="F61" s="17" t="s">
        <v>15</v>
      </c>
      <c r="G61" s="17"/>
      <c r="H61" s="17">
        <v>1</v>
      </c>
      <c r="I61" s="2">
        <v>187712782</v>
      </c>
      <c r="J61" s="2">
        <f>+H61*I61</f>
        <v>187712782</v>
      </c>
      <c r="K61" s="17" t="s">
        <v>17</v>
      </c>
      <c r="L61" s="17" t="s">
        <v>136</v>
      </c>
    </row>
    <row r="62" spans="1:12" ht="75" x14ac:dyDescent="0.25">
      <c r="A62" s="17">
        <v>58</v>
      </c>
      <c r="B62" s="17">
        <v>4299990</v>
      </c>
      <c r="C62" s="17" t="s">
        <v>138</v>
      </c>
      <c r="D62" s="11">
        <v>44663</v>
      </c>
      <c r="E62" s="2">
        <f>+I62</f>
        <v>10898120</v>
      </c>
      <c r="F62" s="17" t="s">
        <v>15</v>
      </c>
      <c r="G62" s="17"/>
      <c r="H62" s="17">
        <v>1</v>
      </c>
      <c r="I62" s="2">
        <v>10898120</v>
      </c>
      <c r="J62" s="2">
        <f>+H62*I62</f>
        <v>10898120</v>
      </c>
      <c r="K62" s="17" t="s">
        <v>17</v>
      </c>
      <c r="L62" s="17" t="s">
        <v>136</v>
      </c>
    </row>
    <row r="63" spans="1:12" ht="37.5" customHeight="1" x14ac:dyDescent="0.25">
      <c r="A63" s="17">
        <v>59</v>
      </c>
      <c r="B63" s="17">
        <v>4355100</v>
      </c>
      <c r="C63" s="17" t="s">
        <v>304</v>
      </c>
      <c r="D63" s="25">
        <v>44664</v>
      </c>
      <c r="E63" s="2">
        <v>258000000</v>
      </c>
      <c r="F63" s="17" t="s">
        <v>15</v>
      </c>
      <c r="G63" s="17"/>
      <c r="H63" s="17">
        <v>132</v>
      </c>
      <c r="I63" s="2">
        <v>258000000</v>
      </c>
      <c r="J63" s="2">
        <v>258000000</v>
      </c>
      <c r="K63" s="17" t="s">
        <v>14</v>
      </c>
      <c r="L63" s="17" t="s">
        <v>302</v>
      </c>
    </row>
    <row r="64" spans="1:12" ht="30" x14ac:dyDescent="0.25">
      <c r="A64" s="17">
        <v>60</v>
      </c>
      <c r="B64" s="17">
        <v>4821190</v>
      </c>
      <c r="C64" s="17" t="s">
        <v>18</v>
      </c>
      <c r="D64" s="25">
        <v>44664</v>
      </c>
      <c r="E64" s="2">
        <v>201600</v>
      </c>
      <c r="F64" s="17" t="s">
        <v>15</v>
      </c>
      <c r="G64" s="17"/>
      <c r="H64" s="17">
        <v>1</v>
      </c>
      <c r="I64" s="2">
        <v>201600</v>
      </c>
      <c r="J64" s="2">
        <v>201600</v>
      </c>
      <c r="K64" s="17" t="s">
        <v>14</v>
      </c>
      <c r="L64" s="17" t="s">
        <v>107</v>
      </c>
    </row>
    <row r="65" spans="1:12" ht="45" x14ac:dyDescent="0.25">
      <c r="A65" s="17">
        <v>61</v>
      </c>
      <c r="B65" s="17">
        <v>4252110</v>
      </c>
      <c r="C65" s="17" t="s">
        <v>311</v>
      </c>
      <c r="D65" s="25">
        <v>44664</v>
      </c>
      <c r="E65" s="2">
        <f>10000*1400</f>
        <v>14000000</v>
      </c>
      <c r="F65" s="17" t="s">
        <v>15</v>
      </c>
      <c r="G65" s="17"/>
      <c r="H65" s="17">
        <v>10000</v>
      </c>
      <c r="I65" s="2">
        <v>800</v>
      </c>
      <c r="J65" s="2">
        <f>+H65*I65</f>
        <v>8000000</v>
      </c>
      <c r="K65" s="1" t="s">
        <v>22</v>
      </c>
      <c r="L65" s="17" t="s">
        <v>293</v>
      </c>
    </row>
    <row r="66" spans="1:12" ht="30" x14ac:dyDescent="0.25">
      <c r="A66" s="17">
        <v>62</v>
      </c>
      <c r="B66" s="17">
        <v>4252110</v>
      </c>
      <c r="C66" s="17" t="s">
        <v>313</v>
      </c>
      <c r="D66" s="11">
        <v>44668</v>
      </c>
      <c r="E66" s="2">
        <v>450000</v>
      </c>
      <c r="F66" s="17" t="s">
        <v>15</v>
      </c>
      <c r="G66" s="17"/>
      <c r="H66" s="17">
        <v>1</v>
      </c>
      <c r="I66" s="2">
        <v>330000</v>
      </c>
      <c r="J66" s="2">
        <f t="shared" ref="J66:J87" si="5">+H66*I66</f>
        <v>330000</v>
      </c>
      <c r="K66" s="1" t="s">
        <v>22</v>
      </c>
      <c r="L66" s="17" t="s">
        <v>291</v>
      </c>
    </row>
    <row r="67" spans="1:12" ht="30" x14ac:dyDescent="0.25">
      <c r="A67" s="17">
        <v>63</v>
      </c>
      <c r="B67" s="17">
        <v>4252110</v>
      </c>
      <c r="C67" s="26" t="s">
        <v>313</v>
      </c>
      <c r="D67" s="11">
        <v>44668</v>
      </c>
      <c r="E67" s="2">
        <v>380000</v>
      </c>
      <c r="F67" s="17" t="s">
        <v>15</v>
      </c>
      <c r="G67" s="26"/>
      <c r="H67" s="17">
        <v>1</v>
      </c>
      <c r="I67" s="2">
        <v>250000</v>
      </c>
      <c r="J67" s="2">
        <f t="shared" si="5"/>
        <v>250000</v>
      </c>
      <c r="K67" s="1" t="s">
        <v>22</v>
      </c>
      <c r="L67" s="17" t="s">
        <v>312</v>
      </c>
    </row>
    <row r="68" spans="1:12" ht="45" x14ac:dyDescent="0.25">
      <c r="A68" s="17">
        <v>64</v>
      </c>
      <c r="B68" s="17">
        <v>4234100</v>
      </c>
      <c r="C68" s="17" t="s">
        <v>19</v>
      </c>
      <c r="D68" s="11">
        <v>44671</v>
      </c>
      <c r="E68" s="2">
        <v>9555900</v>
      </c>
      <c r="F68" s="17" t="s">
        <v>15</v>
      </c>
      <c r="G68" s="17"/>
      <c r="H68" s="17">
        <v>1</v>
      </c>
      <c r="I68" s="2">
        <v>9555900</v>
      </c>
      <c r="J68" s="2">
        <f t="shared" si="5"/>
        <v>9555900</v>
      </c>
      <c r="K68" s="17" t="s">
        <v>14</v>
      </c>
      <c r="L68" s="17" t="s">
        <v>79</v>
      </c>
    </row>
    <row r="69" spans="1:12" ht="30" x14ac:dyDescent="0.25">
      <c r="A69" s="17">
        <v>65</v>
      </c>
      <c r="B69" s="17">
        <v>4252110</v>
      </c>
      <c r="C69" s="17" t="s">
        <v>282</v>
      </c>
      <c r="D69" s="11">
        <v>44673</v>
      </c>
      <c r="E69" s="2">
        <f>3*350000</f>
        <v>1050000</v>
      </c>
      <c r="F69" s="17" t="s">
        <v>15</v>
      </c>
      <c r="G69" s="17"/>
      <c r="H69" s="17">
        <v>3</v>
      </c>
      <c r="I69" s="2">
        <v>115000</v>
      </c>
      <c r="J69" s="2">
        <f t="shared" si="5"/>
        <v>345000</v>
      </c>
      <c r="K69" s="1" t="s">
        <v>22</v>
      </c>
      <c r="L69" s="17" t="s">
        <v>280</v>
      </c>
    </row>
    <row r="70" spans="1:12" ht="30" x14ac:dyDescent="0.25">
      <c r="A70" s="17">
        <v>66</v>
      </c>
      <c r="B70" s="17">
        <v>4299990</v>
      </c>
      <c r="C70" s="17" t="s">
        <v>315</v>
      </c>
      <c r="D70" s="11">
        <v>44674</v>
      </c>
      <c r="E70" s="2">
        <v>4000000</v>
      </c>
      <c r="F70" s="17" t="s">
        <v>15</v>
      </c>
      <c r="G70" s="17"/>
      <c r="H70" s="17">
        <v>1</v>
      </c>
      <c r="I70" s="2">
        <v>500000</v>
      </c>
      <c r="J70" s="2">
        <f t="shared" si="5"/>
        <v>500000</v>
      </c>
      <c r="K70" s="1" t="s">
        <v>22</v>
      </c>
      <c r="L70" s="17" t="s">
        <v>314</v>
      </c>
    </row>
    <row r="71" spans="1:12" ht="30" x14ac:dyDescent="0.25">
      <c r="A71" s="17">
        <v>67</v>
      </c>
      <c r="B71" s="17">
        <v>4252110</v>
      </c>
      <c r="C71" s="17" t="s">
        <v>316</v>
      </c>
      <c r="D71" s="11">
        <v>44675</v>
      </c>
      <c r="E71" s="2">
        <f>50*19200</f>
        <v>960000</v>
      </c>
      <c r="F71" s="17" t="s">
        <v>15</v>
      </c>
      <c r="G71" s="17"/>
      <c r="H71" s="17">
        <v>50</v>
      </c>
      <c r="I71" s="2">
        <v>13333</v>
      </c>
      <c r="J71" s="2">
        <f t="shared" si="5"/>
        <v>666650</v>
      </c>
      <c r="K71" s="1" t="s">
        <v>22</v>
      </c>
      <c r="L71" s="17" t="s">
        <v>274</v>
      </c>
    </row>
    <row r="72" spans="1:12" ht="30" x14ac:dyDescent="0.25">
      <c r="A72" s="17">
        <v>68</v>
      </c>
      <c r="B72" s="17">
        <v>4252110</v>
      </c>
      <c r="C72" s="17" t="s">
        <v>317</v>
      </c>
      <c r="D72" s="25">
        <v>44676</v>
      </c>
      <c r="E72" s="2">
        <v>3100000</v>
      </c>
      <c r="F72" s="17" t="s">
        <v>15</v>
      </c>
      <c r="G72" s="17"/>
      <c r="H72" s="17">
        <v>1</v>
      </c>
      <c r="I72" s="2">
        <v>1798000</v>
      </c>
      <c r="J72" s="2">
        <f t="shared" si="5"/>
        <v>1798000</v>
      </c>
      <c r="K72" s="17" t="s">
        <v>25</v>
      </c>
      <c r="L72" s="17" t="s">
        <v>267</v>
      </c>
    </row>
    <row r="73" spans="1:12" ht="30" x14ac:dyDescent="0.25">
      <c r="A73" s="17">
        <v>69</v>
      </c>
      <c r="B73" s="17">
        <v>4252110</v>
      </c>
      <c r="C73" s="17" t="s">
        <v>318</v>
      </c>
      <c r="D73" s="25">
        <v>44676</v>
      </c>
      <c r="E73" s="2">
        <v>4500000</v>
      </c>
      <c r="F73" s="17" t="s">
        <v>15</v>
      </c>
      <c r="G73" s="17"/>
      <c r="H73" s="17">
        <v>1</v>
      </c>
      <c r="I73" s="2">
        <v>3330000</v>
      </c>
      <c r="J73" s="2">
        <f t="shared" si="5"/>
        <v>3330000</v>
      </c>
      <c r="K73" s="17" t="s">
        <v>25</v>
      </c>
      <c r="L73" s="17" t="s">
        <v>262</v>
      </c>
    </row>
    <row r="74" spans="1:12" ht="30" x14ac:dyDescent="0.25">
      <c r="A74" s="17">
        <v>70</v>
      </c>
      <c r="B74" s="17">
        <v>4252110</v>
      </c>
      <c r="C74" s="17" t="s">
        <v>319</v>
      </c>
      <c r="D74" s="25">
        <v>44677</v>
      </c>
      <c r="E74" s="2">
        <v>4050000</v>
      </c>
      <c r="F74" s="17" t="s">
        <v>15</v>
      </c>
      <c r="G74" s="17"/>
      <c r="H74" s="17">
        <v>1</v>
      </c>
      <c r="I74" s="2">
        <v>2592000</v>
      </c>
      <c r="J74" s="2">
        <f t="shared" si="5"/>
        <v>2592000</v>
      </c>
      <c r="K74" s="17" t="s">
        <v>25</v>
      </c>
      <c r="L74" s="17" t="s">
        <v>262</v>
      </c>
    </row>
    <row r="75" spans="1:12" ht="30" x14ac:dyDescent="0.25">
      <c r="A75" s="17">
        <v>71</v>
      </c>
      <c r="B75" s="17">
        <v>4252110</v>
      </c>
      <c r="C75" s="17" t="s">
        <v>320</v>
      </c>
      <c r="D75" s="25">
        <v>44678</v>
      </c>
      <c r="E75" s="2">
        <v>14500000</v>
      </c>
      <c r="F75" s="17" t="s">
        <v>15</v>
      </c>
      <c r="G75" s="17"/>
      <c r="H75" s="17">
        <v>1</v>
      </c>
      <c r="I75" s="2">
        <v>4060000</v>
      </c>
      <c r="J75" s="2">
        <f t="shared" si="5"/>
        <v>4060000</v>
      </c>
      <c r="K75" s="17" t="s">
        <v>25</v>
      </c>
      <c r="L75" s="17" t="s">
        <v>259</v>
      </c>
    </row>
    <row r="76" spans="1:12" ht="30" x14ac:dyDescent="0.25">
      <c r="A76" s="17">
        <v>72</v>
      </c>
      <c r="B76" s="17">
        <v>4252300</v>
      </c>
      <c r="C76" s="17" t="s">
        <v>321</v>
      </c>
      <c r="D76" s="25">
        <v>44678</v>
      </c>
      <c r="E76" s="2">
        <v>6407400</v>
      </c>
      <c r="F76" s="17" t="s">
        <v>15</v>
      </c>
      <c r="G76" s="17"/>
      <c r="H76" s="17">
        <v>1</v>
      </c>
      <c r="I76" s="2">
        <v>6407400</v>
      </c>
      <c r="J76" s="2">
        <f t="shared" si="5"/>
        <v>6407400</v>
      </c>
      <c r="K76" s="17" t="s">
        <v>322</v>
      </c>
      <c r="L76" s="17" t="s">
        <v>256</v>
      </c>
    </row>
    <row r="77" spans="1:12" ht="45" x14ac:dyDescent="0.25">
      <c r="A77" s="17">
        <v>73</v>
      </c>
      <c r="B77" s="17">
        <v>4234100</v>
      </c>
      <c r="C77" s="17" t="s">
        <v>19</v>
      </c>
      <c r="D77" s="11">
        <v>44688</v>
      </c>
      <c r="E77" s="2">
        <f>+I77</f>
        <v>6020000</v>
      </c>
      <c r="F77" s="17" t="s">
        <v>15</v>
      </c>
      <c r="G77" s="17"/>
      <c r="H77" s="17">
        <v>1</v>
      </c>
      <c r="I77" s="2">
        <v>6020000</v>
      </c>
      <c r="J77" s="2">
        <f>+H77*I77</f>
        <v>6020000</v>
      </c>
      <c r="K77" s="17" t="s">
        <v>14</v>
      </c>
      <c r="L77" s="17" t="s">
        <v>79</v>
      </c>
    </row>
    <row r="78" spans="1:12" ht="30" x14ac:dyDescent="0.25">
      <c r="A78" s="17">
        <v>74</v>
      </c>
      <c r="B78" s="17">
        <v>4252110</v>
      </c>
      <c r="C78" s="17" t="s">
        <v>323</v>
      </c>
      <c r="D78" s="11">
        <v>44693</v>
      </c>
      <c r="E78" s="2">
        <v>115000000</v>
      </c>
      <c r="F78" s="17" t="s">
        <v>15</v>
      </c>
      <c r="G78" s="17"/>
      <c r="H78" s="17">
        <v>1</v>
      </c>
      <c r="I78" s="2">
        <v>115000000</v>
      </c>
      <c r="J78" s="2">
        <f t="shared" si="5"/>
        <v>115000000</v>
      </c>
      <c r="K78" s="17" t="s">
        <v>14</v>
      </c>
      <c r="L78" s="17" t="s">
        <v>248</v>
      </c>
    </row>
    <row r="79" spans="1:12" ht="30" x14ac:dyDescent="0.25">
      <c r="A79" s="17">
        <v>75</v>
      </c>
      <c r="B79" s="17">
        <v>4821190</v>
      </c>
      <c r="C79" s="17" t="s">
        <v>325</v>
      </c>
      <c r="D79" s="25">
        <v>44694</v>
      </c>
      <c r="E79" s="2">
        <v>50000000</v>
      </c>
      <c r="F79" s="17" t="s">
        <v>15</v>
      </c>
      <c r="G79" s="17"/>
      <c r="H79" s="17">
        <v>1</v>
      </c>
      <c r="I79" s="2">
        <v>50000000</v>
      </c>
      <c r="J79" s="2">
        <f t="shared" si="5"/>
        <v>50000000</v>
      </c>
      <c r="K79" s="17" t="s">
        <v>14</v>
      </c>
      <c r="L79" s="17" t="s">
        <v>324</v>
      </c>
    </row>
    <row r="80" spans="1:12" ht="45" x14ac:dyDescent="0.25">
      <c r="A80" s="17">
        <v>76</v>
      </c>
      <c r="B80" s="17">
        <v>4121200</v>
      </c>
      <c r="C80" s="17" t="s">
        <v>326</v>
      </c>
      <c r="D80" s="25">
        <v>44698</v>
      </c>
      <c r="E80" s="2">
        <v>1800000</v>
      </c>
      <c r="F80" s="1" t="s">
        <v>11</v>
      </c>
      <c r="G80" s="17"/>
      <c r="H80" s="17">
        <v>1</v>
      </c>
      <c r="I80" s="2">
        <v>1800000</v>
      </c>
      <c r="J80" s="2">
        <f t="shared" si="5"/>
        <v>1800000</v>
      </c>
      <c r="K80" s="17" t="s">
        <v>14</v>
      </c>
      <c r="L80" s="17" t="s">
        <v>241</v>
      </c>
    </row>
    <row r="81" spans="1:12" ht="30" x14ac:dyDescent="0.25">
      <c r="A81" s="17">
        <v>77</v>
      </c>
      <c r="B81" s="17">
        <v>4252110</v>
      </c>
      <c r="C81" s="17" t="s">
        <v>328</v>
      </c>
      <c r="D81" s="25">
        <v>44699</v>
      </c>
      <c r="E81" s="2">
        <f>50*6000</f>
        <v>300000</v>
      </c>
      <c r="F81" s="17" t="s">
        <v>15</v>
      </c>
      <c r="G81" s="17"/>
      <c r="H81" s="17">
        <v>50</v>
      </c>
      <c r="I81" s="2">
        <v>3500</v>
      </c>
      <c r="J81" s="2">
        <f t="shared" si="5"/>
        <v>175000</v>
      </c>
      <c r="K81" s="1" t="s">
        <v>22</v>
      </c>
      <c r="L81" s="17" t="s">
        <v>327</v>
      </c>
    </row>
    <row r="82" spans="1:12" ht="30" x14ac:dyDescent="0.25">
      <c r="A82" s="17">
        <v>78</v>
      </c>
      <c r="B82" s="17">
        <v>4821190</v>
      </c>
      <c r="C82" s="17" t="s">
        <v>330</v>
      </c>
      <c r="D82" s="25">
        <v>44701</v>
      </c>
      <c r="E82" s="2">
        <v>35000000</v>
      </c>
      <c r="F82" s="17" t="s">
        <v>15</v>
      </c>
      <c r="G82" s="17"/>
      <c r="H82" s="17">
        <v>1</v>
      </c>
      <c r="I82" s="2">
        <v>35000000</v>
      </c>
      <c r="J82" s="2">
        <f t="shared" si="5"/>
        <v>35000000</v>
      </c>
      <c r="K82" s="17" t="s">
        <v>14</v>
      </c>
      <c r="L82" s="17" t="s">
        <v>329</v>
      </c>
    </row>
    <row r="83" spans="1:12" ht="30" x14ac:dyDescent="0.25">
      <c r="A83" s="17">
        <v>79</v>
      </c>
      <c r="B83" s="17">
        <v>4821190</v>
      </c>
      <c r="C83" s="17" t="s">
        <v>331</v>
      </c>
      <c r="D83" s="25">
        <v>44701</v>
      </c>
      <c r="E83" s="2">
        <f>+I83</f>
        <v>214822820</v>
      </c>
      <c r="F83" s="1" t="s">
        <v>11</v>
      </c>
      <c r="G83" s="17"/>
      <c r="H83" s="17">
        <v>1</v>
      </c>
      <c r="I83" s="2">
        <v>214822820</v>
      </c>
      <c r="J83" s="2">
        <f t="shared" si="5"/>
        <v>214822820</v>
      </c>
      <c r="K83" s="17" t="s">
        <v>14</v>
      </c>
      <c r="L83" s="17" t="s">
        <v>233</v>
      </c>
    </row>
    <row r="84" spans="1:12" ht="60" x14ac:dyDescent="0.25">
      <c r="A84" s="17">
        <v>80</v>
      </c>
      <c r="B84" s="17">
        <v>4291000</v>
      </c>
      <c r="C84" s="17" t="s">
        <v>332</v>
      </c>
      <c r="D84" s="25">
        <v>44701</v>
      </c>
      <c r="E84" s="2">
        <v>415800</v>
      </c>
      <c r="F84" s="17" t="s">
        <v>15</v>
      </c>
      <c r="G84" s="17"/>
      <c r="H84" s="17">
        <v>1</v>
      </c>
      <c r="I84" s="2">
        <v>415800</v>
      </c>
      <c r="J84" s="2">
        <f t="shared" si="5"/>
        <v>415800</v>
      </c>
      <c r="K84" s="17" t="s">
        <v>17</v>
      </c>
      <c r="L84" s="17" t="s">
        <v>230</v>
      </c>
    </row>
    <row r="85" spans="1:12" ht="30" x14ac:dyDescent="0.25">
      <c r="A85" s="17">
        <v>81</v>
      </c>
      <c r="B85" s="17">
        <v>4821190</v>
      </c>
      <c r="C85" s="17" t="s">
        <v>333</v>
      </c>
      <c r="D85" s="25">
        <v>44701</v>
      </c>
      <c r="E85" s="2">
        <f>+I85</f>
        <v>1966000</v>
      </c>
      <c r="F85" s="1" t="s">
        <v>11</v>
      </c>
      <c r="G85" s="17"/>
      <c r="H85" s="17">
        <v>20</v>
      </c>
      <c r="I85" s="2">
        <v>1966000</v>
      </c>
      <c r="J85" s="2">
        <f t="shared" si="5"/>
        <v>39320000</v>
      </c>
      <c r="K85" s="17" t="s">
        <v>14</v>
      </c>
      <c r="L85" s="17" t="s">
        <v>219</v>
      </c>
    </row>
    <row r="86" spans="1:12" ht="30" x14ac:dyDescent="0.25">
      <c r="A86" s="17">
        <v>82</v>
      </c>
      <c r="B86" s="17">
        <v>4299990</v>
      </c>
      <c r="C86" s="17" t="s">
        <v>335</v>
      </c>
      <c r="D86" s="25">
        <v>44703</v>
      </c>
      <c r="E86" s="2">
        <f>1750*7000</f>
        <v>12250000</v>
      </c>
      <c r="F86" s="17" t="s">
        <v>15</v>
      </c>
      <c r="G86" s="17"/>
      <c r="H86" s="17">
        <v>1750</v>
      </c>
      <c r="I86" s="2">
        <v>4000</v>
      </c>
      <c r="J86" s="2">
        <f t="shared" si="5"/>
        <v>7000000</v>
      </c>
      <c r="K86" s="17" t="s">
        <v>23</v>
      </c>
      <c r="L86" s="17" t="s">
        <v>334</v>
      </c>
    </row>
    <row r="87" spans="1:12" ht="30" x14ac:dyDescent="0.25">
      <c r="A87" s="17">
        <v>83</v>
      </c>
      <c r="B87" s="17">
        <v>4252110</v>
      </c>
      <c r="C87" s="17" t="s">
        <v>337</v>
      </c>
      <c r="D87" s="25">
        <v>44704</v>
      </c>
      <c r="E87" s="2">
        <v>2700000</v>
      </c>
      <c r="F87" s="17" t="s">
        <v>15</v>
      </c>
      <c r="G87" s="17"/>
      <c r="H87" s="17">
        <v>1</v>
      </c>
      <c r="I87" s="2">
        <v>1512000</v>
      </c>
      <c r="J87" s="2">
        <f t="shared" si="5"/>
        <v>1512000</v>
      </c>
      <c r="K87" s="17" t="s">
        <v>25</v>
      </c>
      <c r="L87" s="17" t="s">
        <v>336</v>
      </c>
    </row>
    <row r="88" spans="1:12" ht="30" x14ac:dyDescent="0.25">
      <c r="A88" s="17">
        <v>84</v>
      </c>
      <c r="B88" s="17">
        <v>4299990</v>
      </c>
      <c r="C88" s="17" t="s">
        <v>333</v>
      </c>
      <c r="D88" s="25">
        <v>44704</v>
      </c>
      <c r="E88" s="2">
        <v>35000000</v>
      </c>
      <c r="F88" s="17" t="s">
        <v>15</v>
      </c>
      <c r="G88" s="17"/>
      <c r="H88" s="17">
        <v>10</v>
      </c>
      <c r="I88" s="2">
        <v>3500000</v>
      </c>
      <c r="J88" s="2">
        <f>+H88*I88</f>
        <v>35000000</v>
      </c>
      <c r="K88" s="17" t="s">
        <v>14</v>
      </c>
      <c r="L88" s="17" t="s">
        <v>219</v>
      </c>
    </row>
    <row r="89" spans="1:12" ht="30" x14ac:dyDescent="0.25">
      <c r="A89" s="17">
        <v>85</v>
      </c>
      <c r="B89" s="17">
        <v>4821190</v>
      </c>
      <c r="C89" s="17" t="s">
        <v>339</v>
      </c>
      <c r="D89" s="25">
        <v>44704</v>
      </c>
      <c r="E89" s="2">
        <v>315294000.60000002</v>
      </c>
      <c r="F89" s="17" t="s">
        <v>15</v>
      </c>
      <c r="G89" s="17"/>
      <c r="H89" s="17"/>
      <c r="I89" s="2">
        <f>+E89</f>
        <v>315294000.60000002</v>
      </c>
      <c r="J89" s="2">
        <f>+I89</f>
        <v>315294000.60000002</v>
      </c>
      <c r="K89" s="17" t="s">
        <v>14</v>
      </c>
      <c r="L89" s="17" t="s">
        <v>338</v>
      </c>
    </row>
    <row r="90" spans="1:12" ht="30" x14ac:dyDescent="0.25">
      <c r="A90" s="17">
        <v>86</v>
      </c>
      <c r="B90" s="17">
        <v>4821190</v>
      </c>
      <c r="C90" s="17" t="s">
        <v>348</v>
      </c>
      <c r="D90" s="25">
        <v>44705</v>
      </c>
      <c r="E90" s="2">
        <v>77400000</v>
      </c>
      <c r="F90" s="1" t="s">
        <v>11</v>
      </c>
      <c r="G90" s="17"/>
      <c r="H90" s="17">
        <v>1</v>
      </c>
      <c r="I90" s="2">
        <v>61000000</v>
      </c>
      <c r="J90" s="2">
        <f>+I90</f>
        <v>61000000</v>
      </c>
      <c r="K90" s="17" t="s">
        <v>14</v>
      </c>
      <c r="L90" s="17" t="s">
        <v>340</v>
      </c>
    </row>
    <row r="91" spans="1:12" ht="30" x14ac:dyDescent="0.25">
      <c r="A91" s="17">
        <v>87</v>
      </c>
      <c r="B91" s="17">
        <v>4821190</v>
      </c>
      <c r="C91" s="17" t="s">
        <v>214</v>
      </c>
      <c r="D91" s="25">
        <v>44705</v>
      </c>
      <c r="E91" s="2">
        <v>95700000</v>
      </c>
      <c r="F91" s="1" t="s">
        <v>11</v>
      </c>
      <c r="G91" s="17"/>
      <c r="H91" s="17"/>
      <c r="I91" s="2">
        <v>42242000</v>
      </c>
      <c r="J91" s="2">
        <f>+I91</f>
        <v>42242000</v>
      </c>
      <c r="K91" s="17" t="s">
        <v>14</v>
      </c>
      <c r="L91" s="17" t="s">
        <v>340</v>
      </c>
    </row>
    <row r="92" spans="1:12" ht="30" x14ac:dyDescent="0.25">
      <c r="A92" s="17">
        <v>88</v>
      </c>
      <c r="B92" s="17">
        <v>4299990</v>
      </c>
      <c r="C92" s="17" t="s">
        <v>341</v>
      </c>
      <c r="D92" s="25">
        <v>44707</v>
      </c>
      <c r="E92" s="2">
        <f>+J92</f>
        <v>139340000</v>
      </c>
      <c r="F92" s="17" t="s">
        <v>15</v>
      </c>
      <c r="G92" s="17"/>
      <c r="H92" s="17"/>
      <c r="I92" s="2">
        <v>139340000</v>
      </c>
      <c r="J92" s="2">
        <v>139340000</v>
      </c>
      <c r="K92" s="17" t="s">
        <v>14</v>
      </c>
      <c r="L92" s="17" t="s">
        <v>207</v>
      </c>
    </row>
    <row r="93" spans="1:12" ht="30" x14ac:dyDescent="0.25">
      <c r="A93" s="17">
        <v>89</v>
      </c>
      <c r="B93" s="17">
        <v>4252130</v>
      </c>
      <c r="C93" s="17" t="s">
        <v>342</v>
      </c>
      <c r="D93" s="25">
        <v>44707</v>
      </c>
      <c r="E93" s="2" t="s">
        <v>205</v>
      </c>
      <c r="F93" s="17" t="s">
        <v>15</v>
      </c>
      <c r="G93" s="17"/>
      <c r="H93" s="17"/>
      <c r="I93" s="2" t="s">
        <v>205</v>
      </c>
      <c r="J93" s="2" t="s">
        <v>205</v>
      </c>
      <c r="K93" s="17" t="s">
        <v>17</v>
      </c>
      <c r="L93" s="17" t="s">
        <v>204</v>
      </c>
    </row>
    <row r="94" spans="1:12" ht="105" x14ac:dyDescent="0.25">
      <c r="A94" s="17">
        <v>90</v>
      </c>
      <c r="B94" s="17">
        <v>4299990</v>
      </c>
      <c r="C94" s="17" t="s">
        <v>343</v>
      </c>
      <c r="D94" s="25">
        <v>44711</v>
      </c>
      <c r="E94" s="2" t="s">
        <v>202</v>
      </c>
      <c r="F94" s="17" t="s">
        <v>15</v>
      </c>
      <c r="G94" s="17"/>
      <c r="H94" s="17">
        <v>1</v>
      </c>
      <c r="I94" s="2" t="s">
        <v>202</v>
      </c>
      <c r="J94" s="17" t="s">
        <v>202</v>
      </c>
      <c r="K94" s="17" t="s">
        <v>17</v>
      </c>
      <c r="L94" s="17" t="s">
        <v>51</v>
      </c>
    </row>
    <row r="95" spans="1:12" ht="45" x14ac:dyDescent="0.25">
      <c r="A95" s="17">
        <v>91</v>
      </c>
      <c r="B95" s="17">
        <v>4234100</v>
      </c>
      <c r="C95" s="17" t="s">
        <v>19</v>
      </c>
      <c r="D95" s="11">
        <v>44712</v>
      </c>
      <c r="E95" s="2">
        <f>+I95</f>
        <v>11210700</v>
      </c>
      <c r="F95" s="17" t="s">
        <v>15</v>
      </c>
      <c r="G95" s="17"/>
      <c r="H95" s="17">
        <v>1</v>
      </c>
      <c r="I95" s="2">
        <v>11210700</v>
      </c>
      <c r="J95" s="2">
        <f>+H95*I95</f>
        <v>11210700</v>
      </c>
      <c r="K95" s="17" t="s">
        <v>14</v>
      </c>
      <c r="L95" s="17" t="s">
        <v>79</v>
      </c>
    </row>
    <row r="96" spans="1:12" ht="135" x14ac:dyDescent="0.25">
      <c r="A96" s="17">
        <v>92</v>
      </c>
      <c r="B96" s="17">
        <v>4299990</v>
      </c>
      <c r="C96" s="17" t="s">
        <v>344</v>
      </c>
      <c r="D96" s="25">
        <v>44713</v>
      </c>
      <c r="E96" s="2" t="s">
        <v>186</v>
      </c>
      <c r="F96" s="17" t="s">
        <v>15</v>
      </c>
      <c r="G96" s="17"/>
      <c r="H96" s="17">
        <v>1</v>
      </c>
      <c r="I96" s="2">
        <v>300000000</v>
      </c>
      <c r="J96" s="2">
        <f>+H96*I96</f>
        <v>300000000</v>
      </c>
      <c r="K96" s="17" t="s">
        <v>14</v>
      </c>
      <c r="L96" s="17" t="s">
        <v>39</v>
      </c>
    </row>
    <row r="97" spans="1:12" ht="105" x14ac:dyDescent="0.25">
      <c r="A97" s="17">
        <v>93</v>
      </c>
      <c r="B97" s="17">
        <v>4299990</v>
      </c>
      <c r="C97" s="17" t="s">
        <v>345</v>
      </c>
      <c r="D97" s="25">
        <v>44714</v>
      </c>
      <c r="E97" s="2">
        <v>350000000</v>
      </c>
      <c r="F97" s="17" t="s">
        <v>15</v>
      </c>
      <c r="G97" s="17"/>
      <c r="H97" s="17">
        <v>1</v>
      </c>
      <c r="I97" s="2">
        <v>350000000</v>
      </c>
      <c r="J97" s="2">
        <f>+H97*I97</f>
        <v>350000000</v>
      </c>
      <c r="K97" s="17" t="s">
        <v>14</v>
      </c>
      <c r="L97" s="17" t="s">
        <v>39</v>
      </c>
    </row>
    <row r="98" spans="1:12" ht="90" x14ac:dyDescent="0.25">
      <c r="A98" s="17">
        <v>94</v>
      </c>
      <c r="B98" s="17">
        <v>4299990</v>
      </c>
      <c r="C98" s="17" t="s">
        <v>346</v>
      </c>
      <c r="D98" s="25">
        <v>44714</v>
      </c>
      <c r="E98" s="2">
        <v>200000000</v>
      </c>
      <c r="F98" s="17" t="s">
        <v>15</v>
      </c>
      <c r="G98" s="17"/>
      <c r="H98" s="17">
        <v>1</v>
      </c>
      <c r="I98" s="2">
        <v>200000000</v>
      </c>
      <c r="J98" s="2">
        <f>+H98*I98</f>
        <v>200000000</v>
      </c>
      <c r="K98" s="17" t="s">
        <v>14</v>
      </c>
      <c r="L98" s="17" t="s">
        <v>39</v>
      </c>
    </row>
    <row r="99" spans="1:12" ht="30" x14ac:dyDescent="0.25">
      <c r="A99" s="17">
        <v>95</v>
      </c>
      <c r="B99" s="17">
        <v>4211000</v>
      </c>
      <c r="C99" s="17" t="s">
        <v>127</v>
      </c>
      <c r="D99" s="25">
        <v>44722</v>
      </c>
      <c r="E99" s="2">
        <v>1500000</v>
      </c>
      <c r="F99" s="17" t="s">
        <v>15</v>
      </c>
      <c r="G99" s="17"/>
      <c r="H99" s="17"/>
      <c r="I99" s="2">
        <v>1500000</v>
      </c>
      <c r="J99" s="2">
        <f>+I99</f>
        <v>1500000</v>
      </c>
      <c r="K99" s="17" t="s">
        <v>14</v>
      </c>
      <c r="L99" s="17" t="s">
        <v>347</v>
      </c>
    </row>
    <row r="100" spans="1:12" ht="30" x14ac:dyDescent="0.25">
      <c r="A100" s="17">
        <v>96</v>
      </c>
      <c r="B100" s="17">
        <v>4252110</v>
      </c>
      <c r="C100" s="17" t="s">
        <v>350</v>
      </c>
      <c r="D100" s="25">
        <v>44723</v>
      </c>
      <c r="E100" s="2">
        <v>480000</v>
      </c>
      <c r="F100" s="17" t="s">
        <v>15</v>
      </c>
      <c r="G100" s="17"/>
      <c r="H100" s="17">
        <v>10</v>
      </c>
      <c r="I100" s="2">
        <v>39393</v>
      </c>
      <c r="J100" s="2">
        <f>+H100*I100</f>
        <v>393930</v>
      </c>
      <c r="K100" s="17" t="s">
        <v>22</v>
      </c>
      <c r="L100" s="17" t="s">
        <v>349</v>
      </c>
    </row>
    <row r="101" spans="1:12" ht="30" x14ac:dyDescent="0.25">
      <c r="A101" s="17">
        <v>97</v>
      </c>
      <c r="B101" s="17">
        <v>4252110</v>
      </c>
      <c r="C101" s="17" t="s">
        <v>352</v>
      </c>
      <c r="D101" s="25">
        <v>44728</v>
      </c>
      <c r="E101" s="2">
        <v>350000</v>
      </c>
      <c r="F101" s="17" t="s">
        <v>15</v>
      </c>
      <c r="G101" s="17"/>
      <c r="H101" s="17"/>
      <c r="I101" s="2">
        <v>217000</v>
      </c>
      <c r="J101" s="2">
        <f>+I101</f>
        <v>217000</v>
      </c>
      <c r="K101" s="17" t="s">
        <v>25</v>
      </c>
      <c r="L101" s="17" t="s">
        <v>351</v>
      </c>
    </row>
    <row r="102" spans="1:12" ht="30" x14ac:dyDescent="0.25">
      <c r="A102" s="17">
        <v>98</v>
      </c>
      <c r="B102" s="17">
        <v>4252110</v>
      </c>
      <c r="C102" s="17" t="s">
        <v>354</v>
      </c>
      <c r="D102" s="25">
        <v>44728</v>
      </c>
      <c r="E102" s="2">
        <v>1000000</v>
      </c>
      <c r="F102" s="17" t="s">
        <v>15</v>
      </c>
      <c r="G102" s="17"/>
      <c r="H102" s="17"/>
      <c r="I102" s="2">
        <v>760000</v>
      </c>
      <c r="J102" s="2">
        <f>+I102</f>
        <v>760000</v>
      </c>
      <c r="K102" s="17" t="s">
        <v>25</v>
      </c>
      <c r="L102" s="17" t="s">
        <v>353</v>
      </c>
    </row>
    <row r="103" spans="1:12" ht="30" x14ac:dyDescent="0.25">
      <c r="A103" s="17">
        <v>99</v>
      </c>
      <c r="B103" s="17">
        <v>4252110</v>
      </c>
      <c r="C103" s="17" t="s">
        <v>356</v>
      </c>
      <c r="D103" s="25">
        <v>44728</v>
      </c>
      <c r="E103" s="2">
        <v>1300000</v>
      </c>
      <c r="F103" s="17" t="s">
        <v>15</v>
      </c>
      <c r="G103" s="17"/>
      <c r="H103" s="17"/>
      <c r="I103" s="2">
        <v>806000</v>
      </c>
      <c r="J103" s="2">
        <f>+I103</f>
        <v>806000</v>
      </c>
      <c r="K103" s="17" t="s">
        <v>25</v>
      </c>
      <c r="L103" s="17" t="s">
        <v>355</v>
      </c>
    </row>
    <row r="104" spans="1:12" ht="30" x14ac:dyDescent="0.25">
      <c r="A104" s="17">
        <v>100</v>
      </c>
      <c r="B104" s="17">
        <v>4252110</v>
      </c>
      <c r="C104" s="17" t="s">
        <v>354</v>
      </c>
      <c r="D104" s="25">
        <v>44728</v>
      </c>
      <c r="E104" s="2">
        <v>1800000</v>
      </c>
      <c r="F104" s="17" t="s">
        <v>15</v>
      </c>
      <c r="G104" s="17"/>
      <c r="H104" s="17"/>
      <c r="I104" s="2">
        <v>828000</v>
      </c>
      <c r="J104" s="2">
        <f>+I104</f>
        <v>828000</v>
      </c>
      <c r="K104" s="17" t="s">
        <v>25</v>
      </c>
      <c r="L104" s="17" t="s">
        <v>355</v>
      </c>
    </row>
    <row r="105" spans="1:12" ht="30" x14ac:dyDescent="0.25">
      <c r="A105" s="17">
        <v>101</v>
      </c>
      <c r="B105" s="17">
        <v>4252120</v>
      </c>
      <c r="C105" s="17" t="s">
        <v>84</v>
      </c>
      <c r="D105" s="25">
        <v>44730</v>
      </c>
      <c r="E105" s="2">
        <f>190*55000</f>
        <v>10450000</v>
      </c>
      <c r="F105" s="17" t="s">
        <v>15</v>
      </c>
      <c r="G105" s="17"/>
      <c r="H105" s="17">
        <v>190</v>
      </c>
      <c r="I105" s="2">
        <v>49948</v>
      </c>
      <c r="J105" s="2">
        <f>+H105*I105</f>
        <v>9490120</v>
      </c>
      <c r="K105" s="17" t="s">
        <v>22</v>
      </c>
      <c r="L105" s="17" t="s">
        <v>92</v>
      </c>
    </row>
    <row r="106" spans="1:12" ht="30" x14ac:dyDescent="0.25">
      <c r="A106" s="17">
        <v>102</v>
      </c>
      <c r="B106" s="17">
        <v>4252110</v>
      </c>
      <c r="C106" s="17" t="s">
        <v>149</v>
      </c>
      <c r="D106" s="25">
        <v>44730</v>
      </c>
      <c r="E106" s="2">
        <f>50*25000</f>
        <v>1250000</v>
      </c>
      <c r="F106" s="17" t="s">
        <v>15</v>
      </c>
      <c r="G106" s="17"/>
      <c r="H106" s="17">
        <v>50</v>
      </c>
      <c r="I106" s="2">
        <v>16900</v>
      </c>
      <c r="J106" s="2">
        <f>+H106*I106</f>
        <v>845000</v>
      </c>
      <c r="K106" s="17" t="s">
        <v>22</v>
      </c>
      <c r="L106" s="17" t="s">
        <v>147</v>
      </c>
    </row>
    <row r="107" spans="1:12" ht="30" x14ac:dyDescent="0.25">
      <c r="A107" s="17">
        <v>103</v>
      </c>
      <c r="B107" s="17">
        <v>4299990</v>
      </c>
      <c r="C107" s="17" t="s">
        <v>357</v>
      </c>
      <c r="D107" s="25">
        <v>44730</v>
      </c>
      <c r="E107" s="2">
        <v>1500000</v>
      </c>
      <c r="F107" s="17" t="s">
        <v>15</v>
      </c>
      <c r="G107" s="17"/>
      <c r="H107" s="17">
        <v>1</v>
      </c>
      <c r="I107" s="2">
        <v>899999</v>
      </c>
      <c r="J107" s="2">
        <f>+H107*I107</f>
        <v>899999</v>
      </c>
      <c r="K107" s="17" t="s">
        <v>22</v>
      </c>
      <c r="L107" s="17" t="s">
        <v>125</v>
      </c>
    </row>
    <row r="108" spans="1:12" ht="30" x14ac:dyDescent="0.25">
      <c r="A108" s="17">
        <v>104</v>
      </c>
      <c r="B108" s="17">
        <v>4252110</v>
      </c>
      <c r="C108" s="17" t="s">
        <v>358</v>
      </c>
      <c r="D108" s="25">
        <v>44731</v>
      </c>
      <c r="E108" s="2">
        <v>1850000</v>
      </c>
      <c r="F108" s="17" t="s">
        <v>15</v>
      </c>
      <c r="G108" s="17"/>
      <c r="H108" s="17">
        <v>10</v>
      </c>
      <c r="I108" s="2">
        <v>134600</v>
      </c>
      <c r="J108" s="2">
        <f>+H108*I108</f>
        <v>1346000</v>
      </c>
      <c r="K108" s="17" t="s">
        <v>22</v>
      </c>
      <c r="L108" s="17" t="s">
        <v>139</v>
      </c>
    </row>
  </sheetData>
  <autoFilter ref="A4:L43"/>
  <mergeCells count="1">
    <mergeCell ref="B2:L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B1" sqref="B1"/>
    </sheetView>
  </sheetViews>
  <sheetFormatPr defaultRowHeight="15" x14ac:dyDescent="0.25"/>
  <cols>
    <col min="1" max="1" width="11.42578125" customWidth="1"/>
    <col min="2" max="2" width="22.85546875" customWidth="1"/>
    <col min="3" max="3" width="16.85546875" customWidth="1"/>
    <col min="4" max="4" width="50.28515625" hidden="1" customWidth="1"/>
    <col min="5" max="5" width="34.7109375" style="24" customWidth="1"/>
    <col min="6" max="8" width="0" hidden="1" customWidth="1"/>
    <col min="10" max="10" width="13.28515625" customWidth="1"/>
    <col min="11" max="11" width="12.7109375" customWidth="1"/>
    <col min="12" max="12" width="11.42578125" hidden="1" customWidth="1"/>
    <col min="13" max="13" width="12.28515625" customWidth="1"/>
    <col min="14" max="14" width="0" hidden="1" customWidth="1"/>
    <col min="15" max="15" width="29.28515625" customWidth="1"/>
  </cols>
  <sheetData>
    <row r="1" spans="1:15" ht="30" x14ac:dyDescent="0.25">
      <c r="A1" s="18">
        <v>4252110</v>
      </c>
      <c r="B1" s="18" t="s">
        <v>139</v>
      </c>
      <c r="C1" s="18">
        <v>309306434</v>
      </c>
      <c r="D1" s="19">
        <v>2.0208000005495099E+19</v>
      </c>
      <c r="E1" s="23">
        <v>4.0101086026294699E+26</v>
      </c>
      <c r="F1" s="20">
        <v>29948376</v>
      </c>
      <c r="G1" s="20">
        <v>22111008463636</v>
      </c>
      <c r="H1" s="20" t="s">
        <v>140</v>
      </c>
      <c r="I1" s="18">
        <v>404427</v>
      </c>
      <c r="J1" s="21">
        <v>44731</v>
      </c>
      <c r="K1" s="19" t="s">
        <v>141</v>
      </c>
      <c r="L1" s="18">
        <v>4252110</v>
      </c>
      <c r="M1" s="18" t="s">
        <v>142</v>
      </c>
      <c r="N1" s="18" t="s">
        <v>143</v>
      </c>
      <c r="O1" s="1" t="s">
        <v>22</v>
      </c>
    </row>
    <row r="2" spans="1:15" ht="30" x14ac:dyDescent="0.25">
      <c r="A2" s="18">
        <v>4299990</v>
      </c>
      <c r="B2" s="18" t="s">
        <v>144</v>
      </c>
      <c r="C2" s="18">
        <v>30401871800145</v>
      </c>
      <c r="D2" s="19">
        <v>2.0218000405289501E+19</v>
      </c>
      <c r="E2" s="23">
        <v>4.0011086026294701E+26</v>
      </c>
      <c r="F2" s="20">
        <v>29928501</v>
      </c>
      <c r="G2" s="20">
        <v>22111008462616</v>
      </c>
      <c r="H2" s="20" t="s">
        <v>140</v>
      </c>
      <c r="I2" s="18">
        <v>403733</v>
      </c>
      <c r="J2" s="21">
        <v>44730</v>
      </c>
      <c r="K2" s="19" t="s">
        <v>145</v>
      </c>
      <c r="L2" s="18">
        <v>4299990</v>
      </c>
      <c r="M2" s="18" t="s">
        <v>142</v>
      </c>
      <c r="N2" s="18" t="s">
        <v>143</v>
      </c>
      <c r="O2" s="18" t="s">
        <v>146</v>
      </c>
    </row>
    <row r="3" spans="1:15" hidden="1" x14ac:dyDescent="0.25">
      <c r="A3" s="18">
        <v>4252110</v>
      </c>
      <c r="B3" s="18" t="s">
        <v>147</v>
      </c>
      <c r="C3" s="18">
        <v>308845137</v>
      </c>
      <c r="D3" s="19">
        <v>2.02080006054364E+19</v>
      </c>
      <c r="E3" s="23">
        <v>4.0101086026294699E+26</v>
      </c>
      <c r="F3" s="20">
        <v>29926549</v>
      </c>
      <c r="G3" s="20">
        <v>22111008459486</v>
      </c>
      <c r="H3" s="20" t="s">
        <v>140</v>
      </c>
      <c r="I3" s="18">
        <v>401390</v>
      </c>
      <c r="J3" s="21">
        <v>44730</v>
      </c>
      <c r="K3" s="19" t="s">
        <v>148</v>
      </c>
      <c r="L3" s="18">
        <v>4252110</v>
      </c>
      <c r="M3" s="18" t="s">
        <v>142</v>
      </c>
      <c r="N3" s="18" t="s">
        <v>143</v>
      </c>
      <c r="O3" s="18" t="s">
        <v>149</v>
      </c>
    </row>
    <row r="4" spans="1:15" ht="30" hidden="1" x14ac:dyDescent="0.25">
      <c r="A4" s="18">
        <v>4252120</v>
      </c>
      <c r="B4" s="18" t="s">
        <v>150</v>
      </c>
      <c r="C4" s="18">
        <v>205040829</v>
      </c>
      <c r="D4" s="19">
        <v>2.0214000004331901E+19</v>
      </c>
      <c r="E4" s="23">
        <v>4.0101086026294699E+26</v>
      </c>
      <c r="F4" s="20">
        <v>29926466</v>
      </c>
      <c r="G4" s="20">
        <v>22111008459348</v>
      </c>
      <c r="H4" s="20" t="s">
        <v>140</v>
      </c>
      <c r="I4" s="18">
        <v>401328</v>
      </c>
      <c r="J4" s="21">
        <v>44730</v>
      </c>
      <c r="K4" s="19" t="s">
        <v>151</v>
      </c>
      <c r="L4" s="18">
        <v>4252120</v>
      </c>
      <c r="M4" s="18" t="s">
        <v>142</v>
      </c>
      <c r="N4" s="18" t="s">
        <v>143</v>
      </c>
      <c r="O4" s="18" t="s">
        <v>152</v>
      </c>
    </row>
    <row r="5" spans="1:15" hidden="1" x14ac:dyDescent="0.25">
      <c r="A5" s="18">
        <v>4252110</v>
      </c>
      <c r="B5" s="18" t="s">
        <v>153</v>
      </c>
      <c r="C5" s="18">
        <v>308343144</v>
      </c>
      <c r="D5" s="19">
        <v>2.0208000305368101E+19</v>
      </c>
      <c r="E5" s="23">
        <v>4.0101086026294699E+26</v>
      </c>
      <c r="F5" s="20">
        <v>29921114</v>
      </c>
      <c r="G5" s="20">
        <v>22111007075222</v>
      </c>
      <c r="H5" s="20" t="s">
        <v>140</v>
      </c>
      <c r="I5" s="18">
        <v>51769</v>
      </c>
      <c r="J5" s="21">
        <v>44729</v>
      </c>
      <c r="K5" s="19" t="s">
        <v>154</v>
      </c>
      <c r="L5" s="18">
        <v>4252110</v>
      </c>
      <c r="M5" s="18" t="s">
        <v>142</v>
      </c>
      <c r="N5" s="18" t="s">
        <v>143</v>
      </c>
      <c r="O5" s="18" t="s">
        <v>155</v>
      </c>
    </row>
    <row r="6" spans="1:15" hidden="1" x14ac:dyDescent="0.25">
      <c r="A6" s="18">
        <v>4252110</v>
      </c>
      <c r="B6" s="18" t="s">
        <v>156</v>
      </c>
      <c r="C6" s="18">
        <v>307146381</v>
      </c>
      <c r="D6" s="19">
        <v>2.0208000605181899E+19</v>
      </c>
      <c r="E6" s="23">
        <v>4.0101086026294699E+26</v>
      </c>
      <c r="F6" s="20">
        <v>29912719</v>
      </c>
      <c r="G6" s="20">
        <v>22111007074586</v>
      </c>
      <c r="H6" s="20" t="s">
        <v>140</v>
      </c>
      <c r="I6" s="18">
        <v>51369</v>
      </c>
      <c r="J6" s="21">
        <v>44728</v>
      </c>
      <c r="K6" s="19" t="s">
        <v>157</v>
      </c>
      <c r="L6" s="18">
        <v>4252110</v>
      </c>
      <c r="M6" s="18" t="s">
        <v>142</v>
      </c>
      <c r="N6" s="18" t="s">
        <v>143</v>
      </c>
      <c r="O6" s="18" t="s">
        <v>158</v>
      </c>
    </row>
    <row r="7" spans="1:15" hidden="1" x14ac:dyDescent="0.25">
      <c r="A7" s="18">
        <v>4252110</v>
      </c>
      <c r="B7" s="18" t="s">
        <v>156</v>
      </c>
      <c r="C7" s="18">
        <v>307146381</v>
      </c>
      <c r="D7" s="19">
        <v>2.0208000605181899E+19</v>
      </c>
      <c r="E7" s="23">
        <v>4.0101086026294699E+26</v>
      </c>
      <c r="F7" s="20">
        <v>29912784</v>
      </c>
      <c r="G7" s="20">
        <v>22111007074581</v>
      </c>
      <c r="H7" s="20" t="s">
        <v>140</v>
      </c>
      <c r="I7" s="18">
        <v>51383</v>
      </c>
      <c r="J7" s="21">
        <v>44728</v>
      </c>
      <c r="K7" s="19" t="s">
        <v>159</v>
      </c>
      <c r="L7" s="18">
        <v>4252110</v>
      </c>
      <c r="M7" s="18" t="s">
        <v>142</v>
      </c>
      <c r="N7" s="18" t="s">
        <v>143</v>
      </c>
      <c r="O7" s="18" t="s">
        <v>160</v>
      </c>
    </row>
    <row r="8" spans="1:15" hidden="1" x14ac:dyDescent="0.25">
      <c r="A8" s="18">
        <v>4252110</v>
      </c>
      <c r="B8" s="18" t="s">
        <v>161</v>
      </c>
      <c r="C8" s="18">
        <v>305696278</v>
      </c>
      <c r="D8" s="19">
        <v>2.0208000900909302E+19</v>
      </c>
      <c r="E8" s="23">
        <v>4.0101086026294699E+26</v>
      </c>
      <c r="F8" s="20">
        <v>29912718</v>
      </c>
      <c r="G8" s="20">
        <v>22111007074600</v>
      </c>
      <c r="H8" s="20" t="s">
        <v>140</v>
      </c>
      <c r="I8" s="18">
        <v>51377</v>
      </c>
      <c r="J8" s="21">
        <v>44728</v>
      </c>
      <c r="K8" s="19" t="s">
        <v>162</v>
      </c>
      <c r="L8" s="18">
        <v>4252110</v>
      </c>
      <c r="M8" s="18" t="s">
        <v>142</v>
      </c>
      <c r="N8" s="18" t="s">
        <v>143</v>
      </c>
      <c r="O8" s="18" t="s">
        <v>163</v>
      </c>
    </row>
    <row r="9" spans="1:15" ht="30" hidden="1" x14ac:dyDescent="0.25">
      <c r="A9" s="18">
        <v>4252110</v>
      </c>
      <c r="B9" s="18" t="s">
        <v>164</v>
      </c>
      <c r="C9" s="18">
        <v>305743511</v>
      </c>
      <c r="D9" s="19">
        <v>2.02080006009199E+19</v>
      </c>
      <c r="E9" s="23">
        <v>4.0101086026294699E+26</v>
      </c>
      <c r="F9" s="20">
        <v>29912650</v>
      </c>
      <c r="G9" s="20">
        <v>22111007074592</v>
      </c>
      <c r="H9" s="20" t="s">
        <v>140</v>
      </c>
      <c r="I9" s="18">
        <v>51367</v>
      </c>
      <c r="J9" s="21">
        <v>44728</v>
      </c>
      <c r="K9" s="19" t="s">
        <v>165</v>
      </c>
      <c r="L9" s="18">
        <v>4252110</v>
      </c>
      <c r="M9" s="18" t="s">
        <v>142</v>
      </c>
      <c r="N9" s="18" t="s">
        <v>143</v>
      </c>
      <c r="O9" s="18" t="s">
        <v>166</v>
      </c>
    </row>
    <row r="10" spans="1:15" ht="30" hidden="1" x14ac:dyDescent="0.25">
      <c r="A10" s="18">
        <v>4252110</v>
      </c>
      <c r="B10" s="18" t="s">
        <v>167</v>
      </c>
      <c r="C10" s="18">
        <v>307027086</v>
      </c>
      <c r="D10" s="19">
        <v>2.0208000105163899E+19</v>
      </c>
      <c r="E10" s="23">
        <v>4.0101086026294699E+26</v>
      </c>
      <c r="F10" s="20">
        <v>29885963</v>
      </c>
      <c r="G10" s="20">
        <v>22111008435581</v>
      </c>
      <c r="H10" s="20" t="s">
        <v>140</v>
      </c>
      <c r="I10" s="18">
        <v>381774</v>
      </c>
      <c r="J10" s="21">
        <v>44723</v>
      </c>
      <c r="K10" s="19" t="s">
        <v>168</v>
      </c>
      <c r="L10" s="18">
        <v>4252110</v>
      </c>
      <c r="M10" s="18" t="s">
        <v>142</v>
      </c>
      <c r="N10" s="18" t="s">
        <v>143</v>
      </c>
      <c r="O10" s="18" t="s">
        <v>169</v>
      </c>
    </row>
    <row r="11" spans="1:15" hidden="1" x14ac:dyDescent="0.25">
      <c r="A11" s="18">
        <v>4252120</v>
      </c>
      <c r="B11" s="18" t="s">
        <v>170</v>
      </c>
      <c r="C11" s="18">
        <v>308685749</v>
      </c>
      <c r="D11" s="19">
        <v>2.0208000405420298E+19</v>
      </c>
      <c r="E11" s="23">
        <v>4.0101086026294699E+26</v>
      </c>
      <c r="F11" s="20">
        <v>29886048</v>
      </c>
      <c r="G11" s="20">
        <v>22111008435739</v>
      </c>
      <c r="H11" s="20" t="s">
        <v>140</v>
      </c>
      <c r="I11" s="18">
        <v>381817</v>
      </c>
      <c r="J11" s="21">
        <v>44723</v>
      </c>
      <c r="K11" s="19" t="s">
        <v>171</v>
      </c>
      <c r="L11" s="18">
        <v>4252120</v>
      </c>
      <c r="M11" s="18" t="s">
        <v>142</v>
      </c>
      <c r="N11" s="18" t="s">
        <v>143</v>
      </c>
      <c r="O11" s="18" t="s">
        <v>172</v>
      </c>
    </row>
    <row r="12" spans="1:15" hidden="1" x14ac:dyDescent="0.25">
      <c r="A12" s="18">
        <v>4252120</v>
      </c>
      <c r="B12" s="18" t="s">
        <v>170</v>
      </c>
      <c r="C12" s="18">
        <v>308685749</v>
      </c>
      <c r="D12" s="19">
        <v>2.0208000405420298E+19</v>
      </c>
      <c r="E12" s="23">
        <v>4.0101086026294699E+26</v>
      </c>
      <c r="F12" s="20">
        <v>29893139</v>
      </c>
      <c r="G12" s="20">
        <v>22111008435714</v>
      </c>
      <c r="H12" s="20" t="s">
        <v>140</v>
      </c>
      <c r="I12" s="18">
        <v>381823</v>
      </c>
      <c r="J12" s="21">
        <v>44723</v>
      </c>
      <c r="K12" s="19" t="s">
        <v>173</v>
      </c>
      <c r="L12" s="18">
        <v>4252120</v>
      </c>
      <c r="M12" s="18" t="s">
        <v>142</v>
      </c>
      <c r="N12" s="18" t="s">
        <v>143</v>
      </c>
      <c r="O12" s="18" t="s">
        <v>172</v>
      </c>
    </row>
    <row r="13" spans="1:15" ht="45" hidden="1" x14ac:dyDescent="0.25">
      <c r="A13" s="18">
        <v>4299990</v>
      </c>
      <c r="B13" s="18" t="s">
        <v>174</v>
      </c>
      <c r="C13" s="18">
        <v>306579176</v>
      </c>
      <c r="D13" s="19">
        <v>2.0208000705102E+19</v>
      </c>
      <c r="E13" s="23">
        <v>4.0101086026294699E+26</v>
      </c>
      <c r="F13" s="20">
        <v>29884037</v>
      </c>
      <c r="G13" s="20">
        <v>22111008433472</v>
      </c>
      <c r="H13" s="20" t="s">
        <v>140</v>
      </c>
      <c r="I13" s="18">
        <v>380202</v>
      </c>
      <c r="J13" s="21">
        <v>44722</v>
      </c>
      <c r="K13" s="19" t="s">
        <v>175</v>
      </c>
      <c r="L13" s="18">
        <v>4299990</v>
      </c>
      <c r="M13" s="18" t="s">
        <v>142</v>
      </c>
      <c r="N13" s="18" t="s">
        <v>143</v>
      </c>
      <c r="O13" s="18" t="s">
        <v>176</v>
      </c>
    </row>
    <row r="14" spans="1:15" ht="45" hidden="1" x14ac:dyDescent="0.25">
      <c r="A14" s="18">
        <v>4299990</v>
      </c>
      <c r="B14" s="18" t="s">
        <v>174</v>
      </c>
      <c r="C14" s="18">
        <v>306579176</v>
      </c>
      <c r="D14" s="19">
        <v>2.0208000705102E+19</v>
      </c>
      <c r="E14" s="23">
        <v>4.0101086026294699E+26</v>
      </c>
      <c r="F14" s="20">
        <v>29884049</v>
      </c>
      <c r="G14" s="20">
        <v>22111008433461</v>
      </c>
      <c r="H14" s="20" t="s">
        <v>140</v>
      </c>
      <c r="I14" s="18">
        <v>380172</v>
      </c>
      <c r="J14" s="21">
        <v>44722</v>
      </c>
      <c r="K14" s="19" t="s">
        <v>175</v>
      </c>
      <c r="L14" s="18">
        <v>4299990</v>
      </c>
      <c r="M14" s="18" t="s">
        <v>142</v>
      </c>
      <c r="N14" s="18" t="s">
        <v>143</v>
      </c>
      <c r="O14" s="18" t="s">
        <v>176</v>
      </c>
    </row>
    <row r="15" spans="1:15" ht="30" hidden="1" x14ac:dyDescent="0.25">
      <c r="A15" s="18">
        <v>4211000</v>
      </c>
      <c r="B15" s="18" t="s">
        <v>177</v>
      </c>
      <c r="C15" s="18">
        <v>302416950</v>
      </c>
      <c r="D15" s="19">
        <v>2.0208000705018401E+19</v>
      </c>
      <c r="E15" s="23">
        <v>4.0011086026294701E+26</v>
      </c>
      <c r="F15" s="20">
        <v>30004125</v>
      </c>
      <c r="G15" s="20">
        <v>22110023637876</v>
      </c>
      <c r="H15" s="20" t="s">
        <v>140</v>
      </c>
      <c r="I15" s="18" t="s">
        <v>178</v>
      </c>
      <c r="J15" s="21">
        <v>44722</v>
      </c>
      <c r="K15" s="19" t="s">
        <v>179</v>
      </c>
      <c r="L15" s="18">
        <v>4211000</v>
      </c>
      <c r="M15" s="18" t="s">
        <v>142</v>
      </c>
      <c r="N15" s="18" t="s">
        <v>143</v>
      </c>
      <c r="O15" s="18" t="s">
        <v>180</v>
      </c>
    </row>
    <row r="16" spans="1:15" ht="45" hidden="1" x14ac:dyDescent="0.25">
      <c r="A16" s="18">
        <v>4299990</v>
      </c>
      <c r="B16" s="18" t="s">
        <v>39</v>
      </c>
      <c r="C16" s="18">
        <v>305028989</v>
      </c>
      <c r="D16" s="19" t="s">
        <v>143</v>
      </c>
      <c r="E16" s="23">
        <v>4.0101086026294699E+26</v>
      </c>
      <c r="F16" s="20">
        <v>29898812</v>
      </c>
      <c r="G16" s="20">
        <v>22110029598314</v>
      </c>
      <c r="H16" s="20" t="s">
        <v>140</v>
      </c>
      <c r="I16" s="22">
        <v>44896</v>
      </c>
      <c r="J16" s="21">
        <v>44714</v>
      </c>
      <c r="K16" s="19" t="s">
        <v>181</v>
      </c>
      <c r="L16" s="18">
        <v>4299990</v>
      </c>
      <c r="M16" s="18" t="s">
        <v>142</v>
      </c>
      <c r="N16" s="18" t="s">
        <v>143</v>
      </c>
      <c r="O16" s="18" t="s">
        <v>182</v>
      </c>
    </row>
    <row r="17" spans="1:15" ht="45" hidden="1" x14ac:dyDescent="0.25">
      <c r="A17" s="18">
        <v>4299990</v>
      </c>
      <c r="B17" s="18" t="s">
        <v>39</v>
      </c>
      <c r="C17" s="18">
        <v>305028989</v>
      </c>
      <c r="D17" s="19" t="s">
        <v>143</v>
      </c>
      <c r="E17" s="23">
        <v>4.0101086026294699E+26</v>
      </c>
      <c r="F17" s="20">
        <v>29968790</v>
      </c>
      <c r="G17" s="20">
        <v>22110029621976</v>
      </c>
      <c r="H17" s="20" t="s">
        <v>140</v>
      </c>
      <c r="I17" s="18" t="s">
        <v>183</v>
      </c>
      <c r="J17" s="21">
        <v>44714</v>
      </c>
      <c r="K17" s="19" t="s">
        <v>184</v>
      </c>
      <c r="L17" s="18">
        <v>4299990</v>
      </c>
      <c r="M17" s="18" t="s">
        <v>142</v>
      </c>
      <c r="N17" s="18" t="s">
        <v>143</v>
      </c>
      <c r="O17" s="18" t="s">
        <v>185</v>
      </c>
    </row>
    <row r="18" spans="1:15" ht="45" hidden="1" x14ac:dyDescent="0.25">
      <c r="A18" s="18">
        <v>4299990</v>
      </c>
      <c r="B18" s="18" t="s">
        <v>39</v>
      </c>
      <c r="C18" s="18">
        <v>305028989</v>
      </c>
      <c r="D18" s="19" t="s">
        <v>143</v>
      </c>
      <c r="E18" s="23">
        <v>4.0101086026294699E+26</v>
      </c>
      <c r="F18" s="20">
        <v>29883615</v>
      </c>
      <c r="G18" s="20">
        <v>22110029588750</v>
      </c>
      <c r="H18" s="20" t="s">
        <v>140</v>
      </c>
      <c r="I18" s="22">
        <v>44866</v>
      </c>
      <c r="J18" s="21">
        <v>44713</v>
      </c>
      <c r="K18" s="19" t="s">
        <v>186</v>
      </c>
      <c r="L18" s="18">
        <v>4299990</v>
      </c>
      <c r="M18" s="18" t="s">
        <v>142</v>
      </c>
      <c r="N18" s="18" t="s">
        <v>143</v>
      </c>
      <c r="O18" s="18" t="s">
        <v>187</v>
      </c>
    </row>
    <row r="19" spans="1:15" ht="30" hidden="1" x14ac:dyDescent="0.25">
      <c r="A19" s="18">
        <v>4234100</v>
      </c>
      <c r="B19" s="18" t="s">
        <v>188</v>
      </c>
      <c r="C19" s="18">
        <v>304874476</v>
      </c>
      <c r="D19" s="19">
        <v>2.0208000100772098E+19</v>
      </c>
      <c r="E19" s="23">
        <v>4.0101086026294699E+26</v>
      </c>
      <c r="F19" s="20">
        <v>29952680</v>
      </c>
      <c r="G19" s="20">
        <v>22110045610612</v>
      </c>
      <c r="H19" s="20" t="s">
        <v>140</v>
      </c>
      <c r="I19" s="18" t="s">
        <v>189</v>
      </c>
      <c r="J19" s="21">
        <v>44712</v>
      </c>
      <c r="K19" s="19" t="s">
        <v>190</v>
      </c>
      <c r="L19" s="18">
        <v>4234100</v>
      </c>
      <c r="M19" s="18" t="s">
        <v>142</v>
      </c>
      <c r="N19" s="18" t="s">
        <v>143</v>
      </c>
      <c r="O19" s="18" t="s">
        <v>191</v>
      </c>
    </row>
    <row r="20" spans="1:15" ht="45" hidden="1" x14ac:dyDescent="0.25">
      <c r="A20" s="18">
        <v>4292100</v>
      </c>
      <c r="B20" s="18" t="s">
        <v>192</v>
      </c>
      <c r="C20" s="18">
        <v>200528515</v>
      </c>
      <c r="D20" s="19">
        <v>2.0208000500192399E+19</v>
      </c>
      <c r="E20" s="23">
        <v>4.0101086026294699E+26</v>
      </c>
      <c r="F20" s="20">
        <v>29330980</v>
      </c>
      <c r="G20" s="20">
        <v>22110024274752</v>
      </c>
      <c r="H20" s="20" t="s">
        <v>193</v>
      </c>
      <c r="I20" s="18" t="s">
        <v>194</v>
      </c>
      <c r="J20" s="21">
        <v>44712</v>
      </c>
      <c r="K20" s="19" t="s">
        <v>195</v>
      </c>
      <c r="L20" s="18">
        <v>4292100</v>
      </c>
      <c r="M20" s="18" t="s">
        <v>142</v>
      </c>
      <c r="N20" s="18" t="s">
        <v>143</v>
      </c>
      <c r="O20" s="18" t="s">
        <v>196</v>
      </c>
    </row>
    <row r="21" spans="1:15" ht="30" hidden="1" x14ac:dyDescent="0.25">
      <c r="A21" s="18">
        <v>4212000</v>
      </c>
      <c r="B21" s="18" t="s">
        <v>197</v>
      </c>
      <c r="C21" s="18">
        <v>205175636</v>
      </c>
      <c r="D21" s="19">
        <v>2.0208000804346798E+19</v>
      </c>
      <c r="E21" s="23">
        <v>4.0011086026294701E+26</v>
      </c>
      <c r="F21" s="20">
        <v>29815154</v>
      </c>
      <c r="G21" s="20">
        <v>22110022559671</v>
      </c>
      <c r="H21" s="20" t="s">
        <v>140</v>
      </c>
      <c r="I21" s="18" t="s">
        <v>198</v>
      </c>
      <c r="J21" s="21">
        <v>44711</v>
      </c>
      <c r="K21" s="19" t="s">
        <v>199</v>
      </c>
      <c r="L21" s="18">
        <v>4212000</v>
      </c>
      <c r="M21" s="18" t="s">
        <v>142</v>
      </c>
      <c r="N21" s="18" t="s">
        <v>143</v>
      </c>
      <c r="O21" s="18" t="s">
        <v>200</v>
      </c>
    </row>
    <row r="22" spans="1:15" ht="60" hidden="1" x14ac:dyDescent="0.25">
      <c r="A22" s="18">
        <v>4299990</v>
      </c>
      <c r="B22" s="18" t="s">
        <v>51</v>
      </c>
      <c r="C22" s="18">
        <v>200795153</v>
      </c>
      <c r="D22" s="19">
        <v>2.0210000900112298E+19</v>
      </c>
      <c r="E22" s="23">
        <v>4.0101086026294699E+26</v>
      </c>
      <c r="F22" s="20">
        <v>29883573</v>
      </c>
      <c r="G22" s="20">
        <v>22110010591166</v>
      </c>
      <c r="H22" s="20" t="s">
        <v>140</v>
      </c>
      <c r="I22" s="18" t="s">
        <v>201</v>
      </c>
      <c r="J22" s="21">
        <v>44711</v>
      </c>
      <c r="K22" s="19" t="s">
        <v>202</v>
      </c>
      <c r="L22" s="18">
        <v>4299990</v>
      </c>
      <c r="M22" s="18" t="s">
        <v>142</v>
      </c>
      <c r="N22" s="18" t="s">
        <v>143</v>
      </c>
      <c r="O22" s="18" t="s">
        <v>203</v>
      </c>
    </row>
    <row r="23" spans="1:15" hidden="1" x14ac:dyDescent="0.25">
      <c r="A23" s="18">
        <v>4252130</v>
      </c>
      <c r="B23" s="18" t="s">
        <v>204</v>
      </c>
      <c r="C23" s="18">
        <v>200796334</v>
      </c>
      <c r="D23" s="19">
        <v>2.0210000700101599E+19</v>
      </c>
      <c r="E23" s="23">
        <v>4.0011086026294701E+26</v>
      </c>
      <c r="F23" s="20">
        <v>29880301</v>
      </c>
      <c r="G23" s="20">
        <v>22110010590912</v>
      </c>
      <c r="H23" s="20" t="s">
        <v>140</v>
      </c>
      <c r="I23" s="18">
        <v>52</v>
      </c>
      <c r="J23" s="21">
        <v>44707</v>
      </c>
      <c r="K23" s="19" t="s">
        <v>205</v>
      </c>
      <c r="L23" s="18">
        <v>4252130</v>
      </c>
      <c r="M23" s="18" t="s">
        <v>142</v>
      </c>
      <c r="N23" s="18" t="s">
        <v>143</v>
      </c>
      <c r="O23" s="18" t="s">
        <v>206</v>
      </c>
    </row>
    <row r="24" spans="1:15" ht="60" hidden="1" x14ac:dyDescent="0.25">
      <c r="A24" s="18">
        <v>4299990</v>
      </c>
      <c r="B24" s="18" t="s">
        <v>207</v>
      </c>
      <c r="C24" s="18">
        <v>307400311</v>
      </c>
      <c r="D24" s="19">
        <v>2.0208000305225302E+19</v>
      </c>
      <c r="E24" s="23">
        <v>4.0101086026294699E+26</v>
      </c>
      <c r="F24" s="20">
        <v>29770352</v>
      </c>
      <c r="G24" s="20">
        <v>22110031532232</v>
      </c>
      <c r="H24" s="20" t="s">
        <v>193</v>
      </c>
      <c r="I24" s="18" t="s">
        <v>208</v>
      </c>
      <c r="J24" s="21">
        <v>44707</v>
      </c>
      <c r="K24" s="19" t="s">
        <v>209</v>
      </c>
      <c r="L24" s="18">
        <v>4299990</v>
      </c>
      <c r="M24" s="18" t="s">
        <v>142</v>
      </c>
      <c r="N24" s="18" t="s">
        <v>143</v>
      </c>
      <c r="O24" s="18" t="s">
        <v>210</v>
      </c>
    </row>
    <row r="25" spans="1:15" ht="60" hidden="1" x14ac:dyDescent="0.25">
      <c r="A25" s="18">
        <v>4821190</v>
      </c>
      <c r="B25" s="18" t="s">
        <v>211</v>
      </c>
      <c r="C25" s="18">
        <v>306533130</v>
      </c>
      <c r="D25" s="19">
        <v>2.0208000105096999E+19</v>
      </c>
      <c r="E25" s="23">
        <v>1.0001086026277699E+26</v>
      </c>
      <c r="F25" s="20">
        <v>29778227</v>
      </c>
      <c r="G25" s="20">
        <v>22110031539319</v>
      </c>
      <c r="H25" s="20" t="s">
        <v>193</v>
      </c>
      <c r="I25" s="18" t="s">
        <v>212</v>
      </c>
      <c r="J25" s="21">
        <v>44705</v>
      </c>
      <c r="K25" s="19" t="s">
        <v>213</v>
      </c>
      <c r="L25" s="18">
        <v>4821190</v>
      </c>
      <c r="M25" s="18" t="s">
        <v>142</v>
      </c>
      <c r="N25" s="18" t="s">
        <v>143</v>
      </c>
      <c r="O25" s="18" t="s">
        <v>214</v>
      </c>
    </row>
    <row r="26" spans="1:15" ht="45" hidden="1" x14ac:dyDescent="0.25">
      <c r="A26" s="18">
        <v>4821190</v>
      </c>
      <c r="B26" s="18" t="s">
        <v>215</v>
      </c>
      <c r="C26" s="18">
        <v>204678611</v>
      </c>
      <c r="D26" s="19">
        <v>2.02080007042833E+19</v>
      </c>
      <c r="E26" s="23">
        <v>4.0101086026294699E+26</v>
      </c>
      <c r="F26" s="20">
        <v>29784506</v>
      </c>
      <c r="G26" s="20">
        <v>22110031543388</v>
      </c>
      <c r="H26" s="20" t="s">
        <v>140</v>
      </c>
      <c r="I26" s="18" t="s">
        <v>216</v>
      </c>
      <c r="J26" s="21">
        <v>44704</v>
      </c>
      <c r="K26" s="19" t="s">
        <v>217</v>
      </c>
      <c r="L26" s="18">
        <v>4821190</v>
      </c>
      <c r="M26" s="18" t="s">
        <v>142</v>
      </c>
      <c r="N26" s="18" t="s">
        <v>143</v>
      </c>
      <c r="O26" s="18" t="s">
        <v>218</v>
      </c>
    </row>
    <row r="27" spans="1:15" ht="30" hidden="1" x14ac:dyDescent="0.25">
      <c r="A27" s="18">
        <v>4299990</v>
      </c>
      <c r="B27" s="18" t="s">
        <v>219</v>
      </c>
      <c r="C27" s="18">
        <v>302814678</v>
      </c>
      <c r="D27" s="19">
        <v>2.0208000800380502E+19</v>
      </c>
      <c r="E27" s="23">
        <v>4.0101086026294699E+26</v>
      </c>
      <c r="F27" s="20">
        <v>29770411</v>
      </c>
      <c r="G27" s="20">
        <v>22110031533671</v>
      </c>
      <c r="H27" s="20" t="s">
        <v>140</v>
      </c>
      <c r="I27" s="18">
        <v>49</v>
      </c>
      <c r="J27" s="21">
        <v>44704</v>
      </c>
      <c r="K27" s="19" t="s">
        <v>220</v>
      </c>
      <c r="L27" s="18">
        <v>4299990</v>
      </c>
      <c r="M27" s="18" t="s">
        <v>142</v>
      </c>
      <c r="N27" s="18" t="s">
        <v>143</v>
      </c>
      <c r="O27" s="18" t="s">
        <v>221</v>
      </c>
    </row>
    <row r="28" spans="1:15" ht="30" hidden="1" x14ac:dyDescent="0.25">
      <c r="A28" s="18">
        <v>4252110</v>
      </c>
      <c r="B28" s="18" t="s">
        <v>222</v>
      </c>
      <c r="C28" s="18">
        <v>308509814</v>
      </c>
      <c r="D28" s="19">
        <v>2.0208000805394801E+19</v>
      </c>
      <c r="E28" s="23">
        <v>4.0101086026294699E+26</v>
      </c>
      <c r="F28" s="20">
        <v>29754476</v>
      </c>
      <c r="G28" s="20">
        <v>22111007062407</v>
      </c>
      <c r="H28" s="20" t="s">
        <v>140</v>
      </c>
      <c r="I28" s="18">
        <v>44827</v>
      </c>
      <c r="J28" s="21">
        <v>44704</v>
      </c>
      <c r="K28" s="19" t="s">
        <v>223</v>
      </c>
      <c r="L28" s="18">
        <v>4252110</v>
      </c>
      <c r="M28" s="18" t="s">
        <v>142</v>
      </c>
      <c r="N28" s="18" t="s">
        <v>143</v>
      </c>
      <c r="O28" s="18" t="s">
        <v>224</v>
      </c>
    </row>
    <row r="29" spans="1:15" ht="30" hidden="1" x14ac:dyDescent="0.25">
      <c r="A29" s="18">
        <v>4299990</v>
      </c>
      <c r="B29" s="18" t="s">
        <v>225</v>
      </c>
      <c r="C29" s="18">
        <v>303319169</v>
      </c>
      <c r="D29" s="19">
        <v>2.0208000000477602E+19</v>
      </c>
      <c r="E29" s="23">
        <v>4.0101086026294699E+26</v>
      </c>
      <c r="F29" s="20">
        <v>29744404</v>
      </c>
      <c r="G29" s="20">
        <v>22111008369237</v>
      </c>
      <c r="H29" s="20" t="s">
        <v>140</v>
      </c>
      <c r="I29" s="18">
        <v>327070</v>
      </c>
      <c r="J29" s="21">
        <v>44703</v>
      </c>
      <c r="K29" s="19" t="s">
        <v>226</v>
      </c>
      <c r="L29" s="18">
        <v>4299990</v>
      </c>
      <c r="M29" s="18" t="s">
        <v>142</v>
      </c>
      <c r="N29" s="18" t="s">
        <v>143</v>
      </c>
      <c r="O29" s="18" t="s">
        <v>227</v>
      </c>
    </row>
    <row r="30" spans="1:15" ht="30" hidden="1" x14ac:dyDescent="0.25">
      <c r="A30" s="18">
        <v>4821190</v>
      </c>
      <c r="B30" s="18" t="s">
        <v>219</v>
      </c>
      <c r="C30" s="18">
        <v>302814678</v>
      </c>
      <c r="D30" s="19">
        <v>2.0208000800380502E+19</v>
      </c>
      <c r="E30" s="23">
        <v>1.0001086026277699E+26</v>
      </c>
      <c r="F30" s="20">
        <v>29784927</v>
      </c>
      <c r="G30" s="20">
        <v>22110043543473</v>
      </c>
      <c r="H30" s="20" t="s">
        <v>140</v>
      </c>
      <c r="I30" s="18">
        <v>47</v>
      </c>
      <c r="J30" s="21">
        <v>44701</v>
      </c>
      <c r="K30" s="19" t="s">
        <v>228</v>
      </c>
      <c r="L30" s="18">
        <v>4821190</v>
      </c>
      <c r="M30" s="18" t="s">
        <v>142</v>
      </c>
      <c r="N30" s="18" t="s">
        <v>143</v>
      </c>
      <c r="O30" s="18" t="s">
        <v>229</v>
      </c>
    </row>
    <row r="31" spans="1:15" ht="45" hidden="1" x14ac:dyDescent="0.25">
      <c r="A31" s="18">
        <v>4291000</v>
      </c>
      <c r="B31" s="18" t="s">
        <v>230</v>
      </c>
      <c r="C31" s="18">
        <v>201991922</v>
      </c>
      <c r="D31" s="19" t="s">
        <v>143</v>
      </c>
      <c r="E31" s="23">
        <v>4.0101086026294699E+26</v>
      </c>
      <c r="F31" s="20">
        <v>29859254</v>
      </c>
      <c r="G31" s="20">
        <v>22110010580178</v>
      </c>
      <c r="H31" s="20" t="s">
        <v>140</v>
      </c>
      <c r="I31" s="18">
        <v>8696</v>
      </c>
      <c r="J31" s="21">
        <v>44701</v>
      </c>
      <c r="K31" s="19" t="s">
        <v>231</v>
      </c>
      <c r="L31" s="18">
        <v>4291000</v>
      </c>
      <c r="M31" s="18" t="s">
        <v>142</v>
      </c>
      <c r="N31" s="18" t="s">
        <v>143</v>
      </c>
      <c r="O31" s="18" t="s">
        <v>232</v>
      </c>
    </row>
    <row r="32" spans="1:15" ht="30" hidden="1" x14ac:dyDescent="0.25">
      <c r="A32" s="18">
        <v>4821190</v>
      </c>
      <c r="B32" s="18" t="s">
        <v>233</v>
      </c>
      <c r="C32" s="18">
        <v>205424619</v>
      </c>
      <c r="D32" s="19">
        <v>2.0214000404383699E+19</v>
      </c>
      <c r="E32" s="23">
        <v>1.0001086026277699E+26</v>
      </c>
      <c r="F32" s="20">
        <v>29770976</v>
      </c>
      <c r="G32" s="20">
        <v>22110031536343</v>
      </c>
      <c r="H32" s="20" t="s">
        <v>140</v>
      </c>
      <c r="I32" s="18">
        <v>105</v>
      </c>
      <c r="J32" s="21">
        <v>44701</v>
      </c>
      <c r="K32" s="19" t="s">
        <v>234</v>
      </c>
      <c r="L32" s="18">
        <v>4821190</v>
      </c>
      <c r="M32" s="18" t="s">
        <v>142</v>
      </c>
      <c r="N32" s="18" t="s">
        <v>143</v>
      </c>
      <c r="O32" s="18" t="s">
        <v>235</v>
      </c>
    </row>
    <row r="33" spans="1:15" ht="30" hidden="1" x14ac:dyDescent="0.25">
      <c r="A33" s="18">
        <v>4821190</v>
      </c>
      <c r="B33" s="18" t="s">
        <v>236</v>
      </c>
      <c r="C33" s="18">
        <v>309534490</v>
      </c>
      <c r="D33" s="19">
        <v>2.02080009055254E+19</v>
      </c>
      <c r="E33" s="23">
        <v>4.0101086026294699E+26</v>
      </c>
      <c r="F33" s="20">
        <v>29784505</v>
      </c>
      <c r="G33" s="20">
        <v>22110031543366</v>
      </c>
      <c r="H33" s="20" t="s">
        <v>140</v>
      </c>
      <c r="I33" s="18">
        <v>4</v>
      </c>
      <c r="J33" s="21">
        <v>44701</v>
      </c>
      <c r="K33" s="19" t="s">
        <v>220</v>
      </c>
      <c r="L33" s="18">
        <v>4821190</v>
      </c>
      <c r="M33" s="18" t="s">
        <v>142</v>
      </c>
      <c r="N33" s="18" t="s">
        <v>143</v>
      </c>
      <c r="O33" s="18" t="s">
        <v>237</v>
      </c>
    </row>
    <row r="34" spans="1:15" ht="30" hidden="1" x14ac:dyDescent="0.25">
      <c r="A34" s="18">
        <v>4252110</v>
      </c>
      <c r="B34" s="18" t="s">
        <v>238</v>
      </c>
      <c r="C34" s="18">
        <v>308515318</v>
      </c>
      <c r="D34" s="19">
        <v>2.0208000605401502E+19</v>
      </c>
      <c r="E34" s="23">
        <v>4.0101086026294699E+26</v>
      </c>
      <c r="F34" s="20">
        <v>29713201</v>
      </c>
      <c r="G34" s="20">
        <v>22111008352009</v>
      </c>
      <c r="H34" s="20" t="s">
        <v>140</v>
      </c>
      <c r="I34" s="18">
        <v>314301</v>
      </c>
      <c r="J34" s="21">
        <v>44699</v>
      </c>
      <c r="K34" s="19" t="s">
        <v>239</v>
      </c>
      <c r="L34" s="18">
        <v>4252110</v>
      </c>
      <c r="M34" s="18" t="s">
        <v>142</v>
      </c>
      <c r="N34" s="18" t="s">
        <v>143</v>
      </c>
      <c r="O34" s="18" t="s">
        <v>240</v>
      </c>
    </row>
    <row r="35" spans="1:15" ht="45" hidden="1" x14ac:dyDescent="0.25">
      <c r="A35" s="18">
        <v>4121200</v>
      </c>
      <c r="B35" s="18" t="s">
        <v>241</v>
      </c>
      <c r="C35" s="18">
        <v>207135501</v>
      </c>
      <c r="D35" s="19">
        <v>2.0208000604944101E+19</v>
      </c>
      <c r="E35" s="23">
        <v>1.00010860262947E+26</v>
      </c>
      <c r="F35" s="20">
        <v>29716705</v>
      </c>
      <c r="G35" s="20">
        <v>22110037514751</v>
      </c>
      <c r="H35" s="20" t="s">
        <v>140</v>
      </c>
      <c r="I35" s="18" t="s">
        <v>242</v>
      </c>
      <c r="J35" s="21">
        <v>44698</v>
      </c>
      <c r="K35" s="19" t="s">
        <v>243</v>
      </c>
      <c r="L35" s="18">
        <v>4121200</v>
      </c>
      <c r="M35" s="18" t="s">
        <v>142</v>
      </c>
      <c r="N35" s="18" t="s">
        <v>143</v>
      </c>
      <c r="O35" s="18" t="s">
        <v>244</v>
      </c>
    </row>
    <row r="36" spans="1:15" ht="30" hidden="1" x14ac:dyDescent="0.25">
      <c r="A36" s="18">
        <v>4821190</v>
      </c>
      <c r="B36" s="18" t="s">
        <v>245</v>
      </c>
      <c r="C36" s="18">
        <v>302996279</v>
      </c>
      <c r="D36" s="19">
        <v>2.0208000600367198E+19</v>
      </c>
      <c r="E36" s="23">
        <v>4.0101086026294699E+26</v>
      </c>
      <c r="F36" s="20">
        <v>29784491</v>
      </c>
      <c r="G36" s="20">
        <v>22110031541365</v>
      </c>
      <c r="H36" s="20" t="s">
        <v>140</v>
      </c>
      <c r="I36" s="18">
        <v>23</v>
      </c>
      <c r="J36" s="21">
        <v>44694</v>
      </c>
      <c r="K36" s="19" t="s">
        <v>246</v>
      </c>
      <c r="L36" s="18">
        <v>4821190</v>
      </c>
      <c r="M36" s="18" t="s">
        <v>142</v>
      </c>
      <c r="N36" s="18" t="s">
        <v>143</v>
      </c>
      <c r="O36" s="18" t="s">
        <v>247</v>
      </c>
    </row>
    <row r="37" spans="1:15" ht="30" hidden="1" x14ac:dyDescent="0.25">
      <c r="A37" s="18">
        <v>4252110</v>
      </c>
      <c r="B37" s="18" t="s">
        <v>248</v>
      </c>
      <c r="C37" s="18">
        <v>303167264</v>
      </c>
      <c r="D37" s="19">
        <v>2.0208000500423E+19</v>
      </c>
      <c r="E37" s="23">
        <v>4.0101086026294699E+26</v>
      </c>
      <c r="F37" s="20">
        <v>29770650</v>
      </c>
      <c r="G37" s="20">
        <v>22110031535825</v>
      </c>
      <c r="H37" s="20" t="s">
        <v>140</v>
      </c>
      <c r="I37" s="18">
        <v>20</v>
      </c>
      <c r="J37" s="21">
        <v>44693</v>
      </c>
      <c r="K37" s="19" t="s">
        <v>249</v>
      </c>
      <c r="L37" s="18">
        <v>4252110</v>
      </c>
      <c r="M37" s="18" t="s">
        <v>142</v>
      </c>
      <c r="N37" s="18" t="s">
        <v>143</v>
      </c>
      <c r="O37" s="18" t="s">
        <v>250</v>
      </c>
    </row>
    <row r="38" spans="1:15" ht="30" hidden="1" x14ac:dyDescent="0.25">
      <c r="A38" s="18">
        <v>4234100</v>
      </c>
      <c r="B38" s="18" t="s">
        <v>188</v>
      </c>
      <c r="C38" s="18">
        <v>304874476</v>
      </c>
      <c r="D38" s="19">
        <v>2.0208000100772098E+19</v>
      </c>
      <c r="E38" s="23">
        <v>4.0101086026294699E+26</v>
      </c>
      <c r="F38" s="20">
        <v>29661554</v>
      </c>
      <c r="G38" s="20">
        <v>22110045485325</v>
      </c>
      <c r="H38" s="20" t="s">
        <v>140</v>
      </c>
      <c r="I38" s="18" t="s">
        <v>251</v>
      </c>
      <c r="J38" s="21">
        <v>44688</v>
      </c>
      <c r="K38" s="19" t="s">
        <v>252</v>
      </c>
      <c r="L38" s="18">
        <v>4234100</v>
      </c>
      <c r="M38" s="18" t="s">
        <v>142</v>
      </c>
      <c r="N38" s="18" t="s">
        <v>143</v>
      </c>
      <c r="O38" s="18" t="s">
        <v>253</v>
      </c>
    </row>
    <row r="39" spans="1:15" ht="45" hidden="1" x14ac:dyDescent="0.25">
      <c r="A39" s="18">
        <v>4299990</v>
      </c>
      <c r="B39" s="18" t="s">
        <v>39</v>
      </c>
      <c r="C39" s="18">
        <v>305028989</v>
      </c>
      <c r="D39" s="19" t="s">
        <v>143</v>
      </c>
      <c r="E39" s="23">
        <v>4.0101086026294699E+26</v>
      </c>
      <c r="F39" s="20">
        <v>29643623</v>
      </c>
      <c r="G39" s="20">
        <v>22110029474098</v>
      </c>
      <c r="H39" s="20" t="s">
        <v>140</v>
      </c>
      <c r="I39" s="22">
        <v>44805</v>
      </c>
      <c r="J39" s="21">
        <v>44678</v>
      </c>
      <c r="K39" s="19" t="s">
        <v>254</v>
      </c>
      <c r="L39" s="18">
        <v>4299990</v>
      </c>
      <c r="M39" s="18" t="s">
        <v>142</v>
      </c>
      <c r="N39" s="18" t="s">
        <v>143</v>
      </c>
      <c r="O39" s="18" t="s">
        <v>255</v>
      </c>
    </row>
    <row r="40" spans="1:15" hidden="1" x14ac:dyDescent="0.25">
      <c r="A40" s="18">
        <v>4252300</v>
      </c>
      <c r="B40" s="18" t="s">
        <v>256</v>
      </c>
      <c r="C40" s="18">
        <v>202099756</v>
      </c>
      <c r="D40" s="19">
        <v>2.0208000700578902E+19</v>
      </c>
      <c r="E40" s="23">
        <v>4.0101086026294699E+26</v>
      </c>
      <c r="F40" s="20">
        <v>29622816</v>
      </c>
      <c r="G40" s="20">
        <v>22110014464788</v>
      </c>
      <c r="H40" s="20" t="s">
        <v>140</v>
      </c>
      <c r="I40" s="18">
        <v>1487</v>
      </c>
      <c r="J40" s="21">
        <v>44678</v>
      </c>
      <c r="K40" s="19" t="s">
        <v>257</v>
      </c>
      <c r="L40" s="18">
        <v>4252300</v>
      </c>
      <c r="M40" s="18" t="s">
        <v>142</v>
      </c>
      <c r="N40" s="18" t="s">
        <v>143</v>
      </c>
      <c r="O40" s="18" t="s">
        <v>258</v>
      </c>
    </row>
    <row r="41" spans="1:15" hidden="1" x14ac:dyDescent="0.25">
      <c r="A41" s="18">
        <v>4252110</v>
      </c>
      <c r="B41" s="18" t="s">
        <v>259</v>
      </c>
      <c r="C41" s="18">
        <v>308952677</v>
      </c>
      <c r="D41" s="19">
        <v>2.02080009054493E+19</v>
      </c>
      <c r="E41" s="23">
        <v>4.0101086026294699E+26</v>
      </c>
      <c r="F41" s="20">
        <v>29591822</v>
      </c>
      <c r="G41" s="20">
        <v>22111007051241</v>
      </c>
      <c r="H41" s="20" t="s">
        <v>140</v>
      </c>
      <c r="I41" s="18">
        <v>33361</v>
      </c>
      <c r="J41" s="21">
        <v>44678</v>
      </c>
      <c r="K41" s="19" t="s">
        <v>260</v>
      </c>
      <c r="L41" s="18">
        <v>4252110</v>
      </c>
      <c r="M41" s="18" t="s">
        <v>142</v>
      </c>
      <c r="N41" s="18" t="s">
        <v>143</v>
      </c>
      <c r="O41" s="18" t="s">
        <v>261</v>
      </c>
    </row>
    <row r="42" spans="1:15" ht="30" hidden="1" x14ac:dyDescent="0.25">
      <c r="A42" s="18">
        <v>4252110</v>
      </c>
      <c r="B42" s="18" t="s">
        <v>262</v>
      </c>
      <c r="C42" s="18">
        <v>31310831110035</v>
      </c>
      <c r="D42" s="19">
        <v>2.0218000500819001E+19</v>
      </c>
      <c r="E42" s="23">
        <v>4.0101086026294699E+26</v>
      </c>
      <c r="F42" s="20">
        <v>0</v>
      </c>
      <c r="G42" s="20">
        <v>22111007049909</v>
      </c>
      <c r="H42" s="20" t="s">
        <v>140</v>
      </c>
      <c r="I42" s="18">
        <v>32631</v>
      </c>
      <c r="J42" s="21">
        <v>44677</v>
      </c>
      <c r="K42" s="19" t="s">
        <v>263</v>
      </c>
      <c r="L42" s="18">
        <v>4252110</v>
      </c>
      <c r="M42" s="18" t="s">
        <v>142</v>
      </c>
      <c r="N42" s="18" t="s">
        <v>143</v>
      </c>
      <c r="O42" s="18" t="s">
        <v>264</v>
      </c>
    </row>
    <row r="43" spans="1:15" ht="30" hidden="1" x14ac:dyDescent="0.25">
      <c r="A43" s="18">
        <v>4252110</v>
      </c>
      <c r="B43" s="18" t="s">
        <v>262</v>
      </c>
      <c r="C43" s="18">
        <v>31310831110035</v>
      </c>
      <c r="D43" s="19">
        <v>2.0218000500819001E+19</v>
      </c>
      <c r="E43" s="23">
        <v>4.0101086026294699E+26</v>
      </c>
      <c r="F43" s="20">
        <v>0</v>
      </c>
      <c r="G43" s="20">
        <v>22111007049764</v>
      </c>
      <c r="H43" s="20" t="s">
        <v>140</v>
      </c>
      <c r="I43" s="18">
        <v>32514</v>
      </c>
      <c r="J43" s="21">
        <v>44676</v>
      </c>
      <c r="K43" s="19" t="s">
        <v>265</v>
      </c>
      <c r="L43" s="18">
        <v>4252110</v>
      </c>
      <c r="M43" s="18" t="s">
        <v>142</v>
      </c>
      <c r="N43" s="18" t="s">
        <v>143</v>
      </c>
      <c r="O43" s="18" t="s">
        <v>266</v>
      </c>
    </row>
    <row r="44" spans="1:15" hidden="1" x14ac:dyDescent="0.25">
      <c r="A44" s="18">
        <v>4252110</v>
      </c>
      <c r="B44" s="18" t="s">
        <v>267</v>
      </c>
      <c r="C44" s="18">
        <v>308826594</v>
      </c>
      <c r="D44" s="19">
        <v>2.02080003054341E+19</v>
      </c>
      <c r="E44" s="23">
        <v>4.0101086026294699E+26</v>
      </c>
      <c r="F44" s="20">
        <v>29572272</v>
      </c>
      <c r="G44" s="20">
        <v>22111007049925</v>
      </c>
      <c r="H44" s="20" t="s">
        <v>140</v>
      </c>
      <c r="I44" s="18">
        <v>32650</v>
      </c>
      <c r="J44" s="21">
        <v>44676</v>
      </c>
      <c r="K44" s="19" t="s">
        <v>268</v>
      </c>
      <c r="L44" s="18">
        <v>4252110</v>
      </c>
      <c r="M44" s="18" t="s">
        <v>142</v>
      </c>
      <c r="N44" s="18" t="s">
        <v>143</v>
      </c>
      <c r="O44" s="18" t="s">
        <v>269</v>
      </c>
    </row>
    <row r="45" spans="1:15" ht="60" hidden="1" x14ac:dyDescent="0.25">
      <c r="A45" s="18">
        <v>4292100</v>
      </c>
      <c r="B45" s="18" t="s">
        <v>270</v>
      </c>
      <c r="C45" s="18">
        <v>303020732</v>
      </c>
      <c r="D45" s="19">
        <v>2.0214000300381901E+19</v>
      </c>
      <c r="E45" s="23">
        <v>4.0101086026294699E+26</v>
      </c>
      <c r="F45" s="20">
        <v>29608078</v>
      </c>
      <c r="G45" s="20">
        <v>22110024453473</v>
      </c>
      <c r="H45" s="20" t="s">
        <v>140</v>
      </c>
      <c r="I45" s="18" t="s">
        <v>271</v>
      </c>
      <c r="J45" s="21">
        <v>44676</v>
      </c>
      <c r="K45" s="19" t="s">
        <v>272</v>
      </c>
      <c r="L45" s="18">
        <v>4292100</v>
      </c>
      <c r="M45" s="18" t="s">
        <v>142</v>
      </c>
      <c r="N45" s="18" t="s">
        <v>143</v>
      </c>
      <c r="O45" s="18" t="s">
        <v>273</v>
      </c>
    </row>
    <row r="46" spans="1:15" ht="30" hidden="1" x14ac:dyDescent="0.25">
      <c r="A46" s="18">
        <v>4252110</v>
      </c>
      <c r="B46" s="18" t="s">
        <v>274</v>
      </c>
      <c r="C46" s="18">
        <v>306338981</v>
      </c>
      <c r="D46" s="19">
        <v>2.0208000905066701E+19</v>
      </c>
      <c r="E46" s="23">
        <v>4.0101086026294699E+26</v>
      </c>
      <c r="F46" s="20">
        <v>29560335</v>
      </c>
      <c r="G46" s="20">
        <v>22111008279670</v>
      </c>
      <c r="H46" s="20" t="s">
        <v>140</v>
      </c>
      <c r="I46" s="18">
        <v>252857</v>
      </c>
      <c r="J46" s="21">
        <v>44675</v>
      </c>
      <c r="K46" s="19" t="s">
        <v>275</v>
      </c>
      <c r="L46" s="18">
        <v>4252110</v>
      </c>
      <c r="M46" s="18" t="s">
        <v>142</v>
      </c>
      <c r="N46" s="18" t="s">
        <v>143</v>
      </c>
      <c r="O46" s="18" t="s">
        <v>276</v>
      </c>
    </row>
    <row r="47" spans="1:15" ht="30" hidden="1" x14ac:dyDescent="0.25">
      <c r="A47" s="18">
        <v>4299990</v>
      </c>
      <c r="B47" s="18" t="s">
        <v>277</v>
      </c>
      <c r="C47" s="18">
        <v>307879474</v>
      </c>
      <c r="D47" s="19">
        <v>2.02080009053015E+19</v>
      </c>
      <c r="E47" s="23">
        <v>4.0011086026294701E+26</v>
      </c>
      <c r="F47" s="20">
        <v>29555844</v>
      </c>
      <c r="G47" s="20">
        <v>22111008274371</v>
      </c>
      <c r="H47" s="20" t="s">
        <v>140</v>
      </c>
      <c r="I47" s="18">
        <v>248857</v>
      </c>
      <c r="J47" s="21">
        <v>44674</v>
      </c>
      <c r="K47" s="19" t="s">
        <v>278</v>
      </c>
      <c r="L47" s="18">
        <v>4299990</v>
      </c>
      <c r="M47" s="18" t="s">
        <v>142</v>
      </c>
      <c r="N47" s="18" t="s">
        <v>143</v>
      </c>
      <c r="O47" s="18" t="s">
        <v>279</v>
      </c>
    </row>
    <row r="48" spans="1:15" ht="30" hidden="1" x14ac:dyDescent="0.25">
      <c r="A48" s="18">
        <v>4252110</v>
      </c>
      <c r="B48" s="18" t="s">
        <v>280</v>
      </c>
      <c r="C48" s="18">
        <v>42703650190036</v>
      </c>
      <c r="D48" s="19">
        <v>2.0218000705421201E+19</v>
      </c>
      <c r="E48" s="23">
        <v>4.0101086026294699E+26</v>
      </c>
      <c r="F48" s="20">
        <v>29540560</v>
      </c>
      <c r="G48" s="20">
        <v>22111008269377</v>
      </c>
      <c r="H48" s="20" t="s">
        <v>140</v>
      </c>
      <c r="I48" s="18">
        <v>244832</v>
      </c>
      <c r="J48" s="21">
        <v>44673</v>
      </c>
      <c r="K48" s="19" t="s">
        <v>281</v>
      </c>
      <c r="L48" s="18">
        <v>4252110</v>
      </c>
      <c r="M48" s="18" t="s">
        <v>142</v>
      </c>
      <c r="N48" s="18" t="s">
        <v>143</v>
      </c>
      <c r="O48" s="18" t="s">
        <v>282</v>
      </c>
    </row>
    <row r="49" spans="1:15" ht="30" hidden="1" x14ac:dyDescent="0.25">
      <c r="A49" s="18">
        <v>4211000</v>
      </c>
      <c r="B49" s="18" t="s">
        <v>197</v>
      </c>
      <c r="C49" s="18">
        <v>205175636</v>
      </c>
      <c r="D49" s="19">
        <v>2.0208000804346798E+19</v>
      </c>
      <c r="E49" s="23">
        <v>4.0011086026294701E+26</v>
      </c>
      <c r="F49" s="20">
        <v>29575694</v>
      </c>
      <c r="G49" s="20">
        <v>22110022419686</v>
      </c>
      <c r="H49" s="20" t="s">
        <v>140</v>
      </c>
      <c r="I49" s="18" t="s">
        <v>283</v>
      </c>
      <c r="J49" s="21">
        <v>44671</v>
      </c>
      <c r="K49" s="19" t="s">
        <v>284</v>
      </c>
      <c r="L49" s="18">
        <v>4211000</v>
      </c>
      <c r="M49" s="18" t="s">
        <v>142</v>
      </c>
      <c r="N49" s="18" t="s">
        <v>143</v>
      </c>
      <c r="O49" s="18" t="s">
        <v>200</v>
      </c>
    </row>
    <row r="50" spans="1:15" ht="30" hidden="1" x14ac:dyDescent="0.25">
      <c r="A50" s="18">
        <v>4234100</v>
      </c>
      <c r="B50" s="18" t="s">
        <v>188</v>
      </c>
      <c r="C50" s="18">
        <v>304874476</v>
      </c>
      <c r="D50" s="19">
        <v>2.0208000100772098E+19</v>
      </c>
      <c r="E50" s="23">
        <v>4.0101086026294699E+26</v>
      </c>
      <c r="F50" s="20">
        <v>29550510</v>
      </c>
      <c r="G50" s="20">
        <v>22110045416289</v>
      </c>
      <c r="H50" s="20" t="s">
        <v>140</v>
      </c>
      <c r="I50" s="18" t="s">
        <v>285</v>
      </c>
      <c r="J50" s="21">
        <v>44671</v>
      </c>
      <c r="K50" s="19" t="s">
        <v>286</v>
      </c>
      <c r="L50" s="18">
        <v>4234100</v>
      </c>
      <c r="M50" s="18" t="s">
        <v>142</v>
      </c>
      <c r="N50" s="18" t="s">
        <v>143</v>
      </c>
      <c r="O50" s="18" t="s">
        <v>287</v>
      </c>
    </row>
    <row r="51" spans="1:15" hidden="1" x14ac:dyDescent="0.25">
      <c r="A51" s="18">
        <v>4252110</v>
      </c>
      <c r="B51" s="18" t="s">
        <v>288</v>
      </c>
      <c r="C51" s="18">
        <v>305689364</v>
      </c>
      <c r="D51" s="19">
        <v>2.0208000100910199E+19</v>
      </c>
      <c r="E51" s="23">
        <v>4.0101086026294699E+26</v>
      </c>
      <c r="F51" s="20">
        <v>29494419</v>
      </c>
      <c r="G51" s="20">
        <v>22111008255605</v>
      </c>
      <c r="H51" s="20" t="s">
        <v>140</v>
      </c>
      <c r="I51" s="18">
        <v>230924</v>
      </c>
      <c r="J51" s="21">
        <v>44668</v>
      </c>
      <c r="K51" s="19" t="s">
        <v>289</v>
      </c>
      <c r="L51" s="18">
        <v>4252110</v>
      </c>
      <c r="M51" s="18" t="s">
        <v>142</v>
      </c>
      <c r="N51" s="18" t="s">
        <v>143</v>
      </c>
      <c r="O51" s="18" t="s">
        <v>290</v>
      </c>
    </row>
    <row r="52" spans="1:15" ht="30" hidden="1" x14ac:dyDescent="0.25">
      <c r="A52" s="18">
        <v>4252110</v>
      </c>
      <c r="B52" s="18" t="s">
        <v>291</v>
      </c>
      <c r="C52" s="18">
        <v>31403902940061</v>
      </c>
      <c r="D52" s="19">
        <v>2.0218000105515299E+19</v>
      </c>
      <c r="E52" s="23">
        <v>4.0101086026294699E+26</v>
      </c>
      <c r="F52" s="20">
        <v>0</v>
      </c>
      <c r="G52" s="20">
        <v>22111008255620</v>
      </c>
      <c r="H52" s="20" t="s">
        <v>140</v>
      </c>
      <c r="I52" s="18">
        <v>230972</v>
      </c>
      <c r="J52" s="21">
        <v>44668</v>
      </c>
      <c r="K52" s="19" t="s">
        <v>292</v>
      </c>
      <c r="L52" s="18">
        <v>4252110</v>
      </c>
      <c r="M52" s="18" t="s">
        <v>142</v>
      </c>
      <c r="N52" s="18" t="s">
        <v>143</v>
      </c>
      <c r="O52" s="18" t="s">
        <v>290</v>
      </c>
    </row>
    <row r="53" spans="1:15" ht="45" hidden="1" x14ac:dyDescent="0.25">
      <c r="A53" s="18">
        <v>4252110</v>
      </c>
      <c r="B53" s="18" t="s">
        <v>293</v>
      </c>
      <c r="C53" s="18">
        <v>33105954510011</v>
      </c>
      <c r="D53" s="19">
        <v>2.0218000405486301E+19</v>
      </c>
      <c r="E53" s="23">
        <v>4.0101086026294699E+26</v>
      </c>
      <c r="F53" s="20">
        <v>29486807</v>
      </c>
      <c r="G53" s="20">
        <v>22111008245128</v>
      </c>
      <c r="H53" s="20" t="s">
        <v>140</v>
      </c>
      <c r="I53" s="18">
        <v>223038</v>
      </c>
      <c r="J53" s="21">
        <v>44666</v>
      </c>
      <c r="K53" s="19" t="s">
        <v>294</v>
      </c>
      <c r="L53" s="18">
        <v>4252110</v>
      </c>
      <c r="M53" s="18" t="s">
        <v>142</v>
      </c>
      <c r="N53" s="18" t="s">
        <v>143</v>
      </c>
      <c r="O53" s="18" t="s">
        <v>295</v>
      </c>
    </row>
    <row r="54" spans="1:15" ht="30" hidden="1" x14ac:dyDescent="0.25">
      <c r="A54" s="18">
        <v>4211000</v>
      </c>
      <c r="B54" s="18" t="s">
        <v>296</v>
      </c>
      <c r="C54" s="18">
        <v>301859005</v>
      </c>
      <c r="D54" s="19">
        <v>2.0208000704893698E+19</v>
      </c>
      <c r="E54" s="23">
        <v>4.0011086026294701E+26</v>
      </c>
      <c r="F54" s="20">
        <v>29504604</v>
      </c>
      <c r="G54" s="20">
        <v>22110022375405</v>
      </c>
      <c r="H54" s="20" t="s">
        <v>140</v>
      </c>
      <c r="I54" s="18" t="s">
        <v>297</v>
      </c>
      <c r="J54" s="21">
        <v>44664</v>
      </c>
      <c r="K54" s="19" t="s">
        <v>298</v>
      </c>
      <c r="L54" s="18">
        <v>4211000</v>
      </c>
      <c r="M54" s="18" t="s">
        <v>142</v>
      </c>
      <c r="N54" s="18" t="s">
        <v>143</v>
      </c>
      <c r="O54" s="18" t="s">
        <v>200</v>
      </c>
    </row>
    <row r="55" spans="1:15" ht="45" hidden="1" x14ac:dyDescent="0.25">
      <c r="A55" s="18">
        <v>4821190</v>
      </c>
      <c r="B55" s="18" t="s">
        <v>107</v>
      </c>
      <c r="C55" s="18">
        <v>205349283</v>
      </c>
      <c r="D55" s="19">
        <v>2.0216000704374002E+19</v>
      </c>
      <c r="E55" s="23">
        <v>4.0011086026294701E+26</v>
      </c>
      <c r="F55" s="20">
        <v>29484024</v>
      </c>
      <c r="G55" s="20">
        <v>22110037368787</v>
      </c>
      <c r="H55" s="20" t="s">
        <v>140</v>
      </c>
      <c r="I55" s="18" t="s">
        <v>299</v>
      </c>
      <c r="J55" s="21">
        <v>44664</v>
      </c>
      <c r="K55" s="19" t="s">
        <v>300</v>
      </c>
      <c r="L55" s="18">
        <v>4821190</v>
      </c>
      <c r="M55" s="18" t="s">
        <v>142</v>
      </c>
      <c r="N55" s="18" t="s">
        <v>143</v>
      </c>
      <c r="O55" s="18" t="s">
        <v>301</v>
      </c>
    </row>
    <row r="56" spans="1:15" ht="45" hidden="1" x14ac:dyDescent="0.25">
      <c r="A56" s="18">
        <v>4355100</v>
      </c>
      <c r="B56" s="18" t="s">
        <v>302</v>
      </c>
      <c r="C56" s="18">
        <v>205693159</v>
      </c>
      <c r="D56" s="19">
        <v>2.02100009044091E+19</v>
      </c>
      <c r="E56" s="23">
        <v>4.0101086026294699E+26</v>
      </c>
      <c r="F56" s="20">
        <v>29512740</v>
      </c>
      <c r="G56" s="20">
        <v>22110053392928</v>
      </c>
      <c r="H56" s="20" t="s">
        <v>140</v>
      </c>
      <c r="I56" s="18">
        <v>100</v>
      </c>
      <c r="J56" s="21">
        <v>44664</v>
      </c>
      <c r="K56" s="19" t="s">
        <v>303</v>
      </c>
      <c r="L56" s="18">
        <v>4355100</v>
      </c>
      <c r="M56" s="18" t="s">
        <v>142</v>
      </c>
      <c r="N56" s="18" t="s">
        <v>143</v>
      </c>
      <c r="O56" s="18" t="s">
        <v>304</v>
      </c>
    </row>
    <row r="57" spans="1:15" ht="75" hidden="1" x14ac:dyDescent="0.25">
      <c r="A57" s="18">
        <v>4299990</v>
      </c>
      <c r="B57" s="18" t="s">
        <v>136</v>
      </c>
      <c r="C57" s="18">
        <v>205567923</v>
      </c>
      <c r="D57" s="19">
        <v>2.02100005043975E+19</v>
      </c>
      <c r="E57" s="23">
        <v>4.0101086026294699E+26</v>
      </c>
      <c r="F57" s="20">
        <v>29499555</v>
      </c>
      <c r="G57" s="20">
        <v>22110010375378</v>
      </c>
      <c r="H57" s="20" t="s">
        <v>140</v>
      </c>
      <c r="I57" s="18" t="s">
        <v>305</v>
      </c>
      <c r="J57" s="21">
        <v>44663</v>
      </c>
      <c r="K57" s="19" t="s">
        <v>306</v>
      </c>
      <c r="L57" s="18">
        <v>4299990</v>
      </c>
      <c r="M57" s="18" t="s">
        <v>142</v>
      </c>
      <c r="N57" s="18" t="s">
        <v>143</v>
      </c>
      <c r="O57" s="18" t="s">
        <v>307</v>
      </c>
    </row>
    <row r="58" spans="1:15" ht="75" hidden="1" x14ac:dyDescent="0.25">
      <c r="A58" s="18">
        <v>4299990</v>
      </c>
      <c r="B58" s="18" t="s">
        <v>136</v>
      </c>
      <c r="C58" s="18">
        <v>205567923</v>
      </c>
      <c r="D58" s="19">
        <v>2.02100005043975E+19</v>
      </c>
      <c r="E58" s="23">
        <v>4.0101086026294699E+26</v>
      </c>
      <c r="F58" s="20">
        <v>29506237</v>
      </c>
      <c r="G58" s="20">
        <v>22110010386317</v>
      </c>
      <c r="H58" s="20" t="s">
        <v>140</v>
      </c>
      <c r="I58" s="18" t="s">
        <v>308</v>
      </c>
      <c r="J58" s="21">
        <v>44663</v>
      </c>
      <c r="K58" s="19" t="s">
        <v>309</v>
      </c>
      <c r="L58" s="18">
        <v>4299990</v>
      </c>
      <c r="M58" s="18" t="s">
        <v>142</v>
      </c>
      <c r="N58" s="18" t="s">
        <v>143</v>
      </c>
      <c r="O58" s="18" t="s">
        <v>310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L108"/>
  <sheetViews>
    <sheetView tabSelected="1" zoomScale="90" zoomScaleNormal="90" workbookViewId="0">
      <selection activeCell="N4" sqref="N4"/>
    </sheetView>
  </sheetViews>
  <sheetFormatPr defaultColWidth="9" defaultRowHeight="15" x14ac:dyDescent="0.25"/>
  <cols>
    <col min="1" max="1" width="3.85546875" style="4" customWidth="1"/>
    <col min="2" max="2" width="12.5703125" style="4" customWidth="1"/>
    <col min="3" max="4" width="25" style="4" customWidth="1"/>
    <col min="5" max="5" width="20.5703125" style="28" bestFit="1" customWidth="1"/>
    <col min="6" max="6" width="18.85546875" style="4" customWidth="1"/>
    <col min="7" max="7" width="16.140625" style="4" hidden="1" customWidth="1"/>
    <col min="8" max="8" width="16" style="4" bestFit="1" customWidth="1"/>
    <col min="9" max="9" width="16.85546875" style="27" customWidth="1"/>
    <col min="10" max="10" width="19.5703125" style="4" customWidth="1"/>
    <col min="11" max="11" width="15.140625" style="4" customWidth="1"/>
    <col min="12" max="12" width="26.42578125" style="4" bestFit="1" customWidth="1"/>
    <col min="13" max="16384" width="9" style="4"/>
  </cols>
  <sheetData>
    <row r="2" spans="1:12" ht="48.2" customHeight="1" x14ac:dyDescent="0.25">
      <c r="B2" s="29" t="s">
        <v>29</v>
      </c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x14ac:dyDescent="0.25">
      <c r="L3" s="12" t="s">
        <v>359</v>
      </c>
    </row>
    <row r="4" spans="1:12" ht="96.4" customHeight="1" x14ac:dyDescent="0.25">
      <c r="A4" s="5" t="s">
        <v>0</v>
      </c>
      <c r="B4" s="5" t="s">
        <v>1</v>
      </c>
      <c r="C4" s="5" t="s">
        <v>2</v>
      </c>
      <c r="D4" s="5" t="s">
        <v>73</v>
      </c>
      <c r="E4" s="5" t="s">
        <v>16</v>
      </c>
      <c r="F4" s="5" t="s">
        <v>3</v>
      </c>
      <c r="G4" s="5" t="s">
        <v>4</v>
      </c>
      <c r="H4" s="5" t="s">
        <v>9</v>
      </c>
      <c r="I4" s="5" t="s">
        <v>5</v>
      </c>
      <c r="J4" s="5" t="s">
        <v>6</v>
      </c>
      <c r="K4" s="5" t="s">
        <v>13</v>
      </c>
      <c r="L4" s="5" t="s">
        <v>8</v>
      </c>
    </row>
    <row r="5" spans="1:12" ht="30" hidden="1" x14ac:dyDescent="0.25">
      <c r="A5" s="17">
        <v>1</v>
      </c>
      <c r="B5" s="17">
        <v>4821190</v>
      </c>
      <c r="C5" s="17" t="s">
        <v>18</v>
      </c>
      <c r="D5" s="11">
        <v>44573</v>
      </c>
      <c r="E5" s="2">
        <f t="shared" ref="E5:E10" si="0">+J5</f>
        <v>336000</v>
      </c>
      <c r="F5" s="17" t="s">
        <v>15</v>
      </c>
      <c r="G5" s="8">
        <f>+H5</f>
        <v>2</v>
      </c>
      <c r="H5" s="17">
        <v>2</v>
      </c>
      <c r="I5" s="2">
        <v>168000</v>
      </c>
      <c r="J5" s="10">
        <f t="shared" ref="J5:J60" si="1">+H5*I5</f>
        <v>336000</v>
      </c>
      <c r="K5" s="17" t="s">
        <v>14</v>
      </c>
      <c r="L5" s="17" t="s">
        <v>75</v>
      </c>
    </row>
    <row r="6" spans="1:12" ht="30" hidden="1" x14ac:dyDescent="0.25">
      <c r="A6" s="17">
        <v>2</v>
      </c>
      <c r="B6" s="17">
        <v>4299990</v>
      </c>
      <c r="C6" s="17" t="s">
        <v>76</v>
      </c>
      <c r="D6" s="11">
        <v>44578</v>
      </c>
      <c r="E6" s="2">
        <f t="shared" si="0"/>
        <v>9750000</v>
      </c>
      <c r="F6" s="1" t="s">
        <v>15</v>
      </c>
      <c r="G6" s="3">
        <f>+H6</f>
        <v>6500</v>
      </c>
      <c r="H6" s="17">
        <v>6500</v>
      </c>
      <c r="I6" s="2">
        <v>1500</v>
      </c>
      <c r="J6" s="2">
        <f t="shared" si="1"/>
        <v>9750000</v>
      </c>
      <c r="K6" s="1" t="s">
        <v>14</v>
      </c>
      <c r="L6" s="17" t="s">
        <v>72</v>
      </c>
    </row>
    <row r="7" spans="1:12" ht="30" hidden="1" x14ac:dyDescent="0.25">
      <c r="A7" s="17">
        <v>3</v>
      </c>
      <c r="B7" s="17">
        <v>4299990</v>
      </c>
      <c r="C7" s="17" t="s">
        <v>77</v>
      </c>
      <c r="D7" s="11">
        <v>44579</v>
      </c>
      <c r="E7" s="2">
        <f t="shared" si="0"/>
        <v>25651824</v>
      </c>
      <c r="F7" s="1" t="s">
        <v>15</v>
      </c>
      <c r="G7" s="3">
        <f>+H7</f>
        <v>1</v>
      </c>
      <c r="H7" s="17">
        <v>1</v>
      </c>
      <c r="I7" s="2">
        <v>25651824</v>
      </c>
      <c r="J7" s="2">
        <f t="shared" si="1"/>
        <v>25651824</v>
      </c>
      <c r="K7" s="1" t="s">
        <v>14</v>
      </c>
      <c r="L7" s="17" t="s">
        <v>78</v>
      </c>
    </row>
    <row r="8" spans="1:12" ht="45" x14ac:dyDescent="0.25">
      <c r="A8" s="17">
        <v>4</v>
      </c>
      <c r="B8" s="17">
        <v>4234100</v>
      </c>
      <c r="C8" s="17" t="s">
        <v>19</v>
      </c>
      <c r="D8" s="11">
        <v>44580</v>
      </c>
      <c r="E8" s="2">
        <f t="shared" si="0"/>
        <v>1678300</v>
      </c>
      <c r="F8" s="1" t="s">
        <v>11</v>
      </c>
      <c r="G8" s="3">
        <f>+H8</f>
        <v>1</v>
      </c>
      <c r="H8" s="17">
        <v>1</v>
      </c>
      <c r="I8" s="2">
        <v>1678300</v>
      </c>
      <c r="J8" s="2">
        <f t="shared" si="1"/>
        <v>1678300</v>
      </c>
      <c r="K8" s="1" t="s">
        <v>14</v>
      </c>
      <c r="L8" s="17" t="s">
        <v>79</v>
      </c>
    </row>
    <row r="9" spans="1:12" ht="45" x14ac:dyDescent="0.25">
      <c r="A9" s="17">
        <v>5</v>
      </c>
      <c r="B9" s="17">
        <v>4234100</v>
      </c>
      <c r="C9" s="17" t="s">
        <v>19</v>
      </c>
      <c r="D9" s="11">
        <v>44581</v>
      </c>
      <c r="E9" s="2">
        <f t="shared" si="0"/>
        <v>6290000</v>
      </c>
      <c r="F9" s="1" t="s">
        <v>15</v>
      </c>
      <c r="G9" s="3"/>
      <c r="H9" s="17">
        <v>1</v>
      </c>
      <c r="I9" s="2">
        <v>6290000</v>
      </c>
      <c r="J9" s="2">
        <f t="shared" si="1"/>
        <v>6290000</v>
      </c>
      <c r="K9" s="1" t="s">
        <v>14</v>
      </c>
      <c r="L9" s="17" t="s">
        <v>56</v>
      </c>
    </row>
    <row r="10" spans="1:12" ht="45" x14ac:dyDescent="0.25">
      <c r="A10" s="17">
        <v>6</v>
      </c>
      <c r="B10" s="17">
        <v>4234100</v>
      </c>
      <c r="C10" s="17" t="s">
        <v>19</v>
      </c>
      <c r="D10" s="11">
        <v>44588</v>
      </c>
      <c r="E10" s="2">
        <f t="shared" si="0"/>
        <v>6115000</v>
      </c>
      <c r="F10" s="1" t="s">
        <v>15</v>
      </c>
      <c r="G10" s="3"/>
      <c r="H10" s="17">
        <v>1</v>
      </c>
      <c r="I10" s="2">
        <v>6115000</v>
      </c>
      <c r="J10" s="2">
        <f t="shared" si="1"/>
        <v>6115000</v>
      </c>
      <c r="K10" s="1" t="s">
        <v>14</v>
      </c>
      <c r="L10" s="17" t="s">
        <v>56</v>
      </c>
    </row>
    <row r="11" spans="1:12" ht="30" hidden="1" x14ac:dyDescent="0.25">
      <c r="A11" s="17">
        <v>7</v>
      </c>
      <c r="B11" s="17">
        <v>4252110</v>
      </c>
      <c r="C11" s="17" t="s">
        <v>81</v>
      </c>
      <c r="D11" s="11">
        <v>44590</v>
      </c>
      <c r="E11" s="2">
        <v>2300000</v>
      </c>
      <c r="F11" s="1" t="s">
        <v>15</v>
      </c>
      <c r="G11" s="3"/>
      <c r="H11" s="17">
        <v>500</v>
      </c>
      <c r="I11" s="2">
        <v>1870</v>
      </c>
      <c r="J11" s="2">
        <f t="shared" si="1"/>
        <v>935000</v>
      </c>
      <c r="K11" s="1" t="s">
        <v>22</v>
      </c>
      <c r="L11" s="17" t="s">
        <v>80</v>
      </c>
    </row>
    <row r="12" spans="1:12" ht="30" hidden="1" x14ac:dyDescent="0.25">
      <c r="A12" s="17">
        <v>8</v>
      </c>
      <c r="B12" s="17">
        <v>4252130</v>
      </c>
      <c r="C12" s="17" t="s">
        <v>82</v>
      </c>
      <c r="D12" s="11">
        <v>44595</v>
      </c>
      <c r="E12" s="2">
        <v>21600000</v>
      </c>
      <c r="F12" s="1" t="s">
        <v>15</v>
      </c>
      <c r="G12" s="3"/>
      <c r="H12" s="17">
        <v>5400</v>
      </c>
      <c r="I12" s="2">
        <v>2992</v>
      </c>
      <c r="J12" s="2">
        <f t="shared" si="1"/>
        <v>16156800</v>
      </c>
      <c r="K12" s="1" t="s">
        <v>23</v>
      </c>
      <c r="L12" s="17" t="s">
        <v>27</v>
      </c>
    </row>
    <row r="13" spans="1:12" ht="30" hidden="1" x14ac:dyDescent="0.25">
      <c r="A13" s="17">
        <v>9</v>
      </c>
      <c r="B13" s="17">
        <v>4252120</v>
      </c>
      <c r="C13" s="17" t="s">
        <v>84</v>
      </c>
      <c r="D13" s="11">
        <v>44598</v>
      </c>
      <c r="E13" s="2">
        <v>1750000</v>
      </c>
      <c r="F13" s="1" t="s">
        <v>15</v>
      </c>
      <c r="G13" s="3"/>
      <c r="H13" s="17">
        <v>50</v>
      </c>
      <c r="I13" s="2">
        <v>33000</v>
      </c>
      <c r="J13" s="2">
        <f t="shared" si="1"/>
        <v>1650000</v>
      </c>
      <c r="K13" s="1" t="s">
        <v>22</v>
      </c>
      <c r="L13" s="17" t="s">
        <v>83</v>
      </c>
    </row>
    <row r="14" spans="1:12" ht="30" hidden="1" x14ac:dyDescent="0.25">
      <c r="A14" s="17">
        <v>10</v>
      </c>
      <c r="B14" s="17">
        <v>4821190</v>
      </c>
      <c r="C14" s="17" t="s">
        <v>18</v>
      </c>
      <c r="D14" s="11">
        <v>44606</v>
      </c>
      <c r="E14" s="2">
        <f>+J14</f>
        <v>336000</v>
      </c>
      <c r="F14" s="17" t="s">
        <v>15</v>
      </c>
      <c r="G14" s="8">
        <f>+H14</f>
        <v>2</v>
      </c>
      <c r="H14" s="17">
        <v>2</v>
      </c>
      <c r="I14" s="2">
        <v>168000</v>
      </c>
      <c r="J14" s="10">
        <f t="shared" si="1"/>
        <v>336000</v>
      </c>
      <c r="K14" s="17" t="s">
        <v>14</v>
      </c>
      <c r="L14" s="17" t="s">
        <v>75</v>
      </c>
    </row>
    <row r="15" spans="1:12" ht="30" hidden="1" x14ac:dyDescent="0.25">
      <c r="A15" s="17">
        <v>11</v>
      </c>
      <c r="B15" s="17">
        <v>4354990</v>
      </c>
      <c r="C15" s="17" t="s">
        <v>86</v>
      </c>
      <c r="D15" s="11">
        <v>44611</v>
      </c>
      <c r="E15" s="2">
        <v>13400000</v>
      </c>
      <c r="F15" s="17" t="s">
        <v>15</v>
      </c>
      <c r="G15" s="3"/>
      <c r="H15" s="17">
        <v>1</v>
      </c>
      <c r="I15" s="2">
        <v>6624000</v>
      </c>
      <c r="J15" s="2">
        <f t="shared" si="1"/>
        <v>6624000</v>
      </c>
      <c r="K15" s="1" t="s">
        <v>22</v>
      </c>
      <c r="L15" s="17" t="s">
        <v>85</v>
      </c>
    </row>
    <row r="16" spans="1:12" ht="30" hidden="1" x14ac:dyDescent="0.25">
      <c r="A16" s="17">
        <v>12</v>
      </c>
      <c r="B16" s="17">
        <v>4252110</v>
      </c>
      <c r="C16" s="17" t="s">
        <v>88</v>
      </c>
      <c r="D16" s="11">
        <v>44619</v>
      </c>
      <c r="E16" s="2">
        <v>2200000</v>
      </c>
      <c r="F16" s="17" t="s">
        <v>15</v>
      </c>
      <c r="G16" s="3"/>
      <c r="H16" s="17">
        <v>2</v>
      </c>
      <c r="I16" s="2">
        <v>879298</v>
      </c>
      <c r="J16" s="2">
        <f t="shared" si="1"/>
        <v>1758596</v>
      </c>
      <c r="K16" s="1" t="s">
        <v>22</v>
      </c>
      <c r="L16" s="17" t="s">
        <v>87</v>
      </c>
    </row>
    <row r="17" spans="1:12" ht="30" hidden="1" x14ac:dyDescent="0.25">
      <c r="A17" s="17">
        <v>13</v>
      </c>
      <c r="B17" s="17">
        <v>4821190</v>
      </c>
      <c r="C17" s="17" t="s">
        <v>18</v>
      </c>
      <c r="D17" s="11">
        <v>44629</v>
      </c>
      <c r="E17" s="2">
        <v>336000</v>
      </c>
      <c r="F17" s="17" t="s">
        <v>15</v>
      </c>
      <c r="G17" s="3"/>
      <c r="H17" s="17">
        <v>2</v>
      </c>
      <c r="I17" s="2">
        <v>168000</v>
      </c>
      <c r="J17" s="2">
        <f t="shared" si="1"/>
        <v>336000</v>
      </c>
      <c r="K17" s="17" t="s">
        <v>14</v>
      </c>
      <c r="L17" s="17" t="s">
        <v>89</v>
      </c>
    </row>
    <row r="18" spans="1:12" ht="30" hidden="1" x14ac:dyDescent="0.25">
      <c r="A18" s="17">
        <v>14</v>
      </c>
      <c r="B18" s="1">
        <v>4299990</v>
      </c>
      <c r="C18" s="17" t="s">
        <v>91</v>
      </c>
      <c r="D18" s="11">
        <v>44630</v>
      </c>
      <c r="E18" s="2">
        <v>166060000</v>
      </c>
      <c r="F18" s="17" t="s">
        <v>15</v>
      </c>
      <c r="G18" s="3"/>
      <c r="H18" s="17">
        <v>500</v>
      </c>
      <c r="I18" s="2">
        <v>332120</v>
      </c>
      <c r="J18" s="2">
        <f t="shared" si="1"/>
        <v>166060000</v>
      </c>
      <c r="K18" s="17" t="s">
        <v>14</v>
      </c>
      <c r="L18" s="17" t="s">
        <v>90</v>
      </c>
    </row>
    <row r="19" spans="1:12" ht="30" hidden="1" x14ac:dyDescent="0.25">
      <c r="A19" s="17">
        <v>15</v>
      </c>
      <c r="B19" s="17">
        <v>4252120</v>
      </c>
      <c r="C19" s="17" t="s">
        <v>84</v>
      </c>
      <c r="D19" s="11">
        <v>44632</v>
      </c>
      <c r="E19" s="2">
        <v>8000000</v>
      </c>
      <c r="F19" s="17" t="s">
        <v>15</v>
      </c>
      <c r="G19" s="3"/>
      <c r="H19" s="17">
        <v>200</v>
      </c>
      <c r="I19" s="2">
        <v>38798</v>
      </c>
      <c r="J19" s="2">
        <f t="shared" si="1"/>
        <v>7759600</v>
      </c>
      <c r="K19" s="1" t="s">
        <v>22</v>
      </c>
      <c r="L19" s="17" t="s">
        <v>92</v>
      </c>
    </row>
    <row r="20" spans="1:12" ht="30" hidden="1" x14ac:dyDescent="0.25">
      <c r="A20" s="17">
        <v>16</v>
      </c>
      <c r="B20" s="17">
        <v>4252130</v>
      </c>
      <c r="C20" s="17" t="s">
        <v>82</v>
      </c>
      <c r="D20" s="11">
        <v>44632</v>
      </c>
      <c r="E20" s="2">
        <v>112500000</v>
      </c>
      <c r="F20" s="17" t="s">
        <v>15</v>
      </c>
      <c r="G20" s="3"/>
      <c r="H20" s="17">
        <v>75000</v>
      </c>
      <c r="I20" s="2">
        <v>1099.0999999999999</v>
      </c>
      <c r="J20" s="2">
        <f t="shared" si="1"/>
        <v>82432500</v>
      </c>
      <c r="K20" s="1" t="s">
        <v>23</v>
      </c>
      <c r="L20" s="17" t="s">
        <v>93</v>
      </c>
    </row>
    <row r="21" spans="1:12" ht="45" x14ac:dyDescent="0.25">
      <c r="A21" s="17">
        <v>17</v>
      </c>
      <c r="B21" s="17">
        <v>4234100</v>
      </c>
      <c r="C21" s="17" t="s">
        <v>19</v>
      </c>
      <c r="D21" s="11">
        <v>44636</v>
      </c>
      <c r="E21" s="2">
        <v>513400</v>
      </c>
      <c r="F21" s="17" t="s">
        <v>15</v>
      </c>
      <c r="G21" s="3"/>
      <c r="H21" s="17">
        <v>1</v>
      </c>
      <c r="I21" s="2">
        <v>513400</v>
      </c>
      <c r="J21" s="2">
        <f t="shared" si="1"/>
        <v>513400</v>
      </c>
      <c r="K21" s="17" t="s">
        <v>14</v>
      </c>
      <c r="L21" s="17" t="s">
        <v>79</v>
      </c>
    </row>
    <row r="22" spans="1:12" ht="30" hidden="1" x14ac:dyDescent="0.25">
      <c r="A22" s="17">
        <v>18</v>
      </c>
      <c r="B22" s="17">
        <v>4299990</v>
      </c>
      <c r="C22" s="17" t="s">
        <v>95</v>
      </c>
      <c r="D22" s="11">
        <v>44636</v>
      </c>
      <c r="E22" s="2">
        <v>6000000</v>
      </c>
      <c r="F22" s="17" t="s">
        <v>15</v>
      </c>
      <c r="G22" s="3"/>
      <c r="H22" s="17">
        <v>150</v>
      </c>
      <c r="I22" s="2">
        <v>29900</v>
      </c>
      <c r="J22" s="2">
        <f t="shared" si="1"/>
        <v>4485000</v>
      </c>
      <c r="K22" s="1" t="s">
        <v>23</v>
      </c>
      <c r="L22" s="17" t="s">
        <v>27</v>
      </c>
    </row>
    <row r="23" spans="1:12" ht="30" hidden="1" x14ac:dyDescent="0.25">
      <c r="A23" s="17">
        <v>19</v>
      </c>
      <c r="B23" s="17">
        <v>4252110</v>
      </c>
      <c r="C23" s="17" t="s">
        <v>94</v>
      </c>
      <c r="D23" s="11">
        <v>44638</v>
      </c>
      <c r="E23" s="2">
        <v>77000000</v>
      </c>
      <c r="F23" s="17" t="s">
        <v>15</v>
      </c>
      <c r="G23" s="3"/>
      <c r="H23" s="17">
        <v>1000</v>
      </c>
      <c r="I23" s="2">
        <v>65000</v>
      </c>
      <c r="J23" s="2">
        <f t="shared" si="1"/>
        <v>65000000</v>
      </c>
      <c r="K23" s="1" t="s">
        <v>23</v>
      </c>
      <c r="L23" s="17" t="s">
        <v>27</v>
      </c>
    </row>
    <row r="24" spans="1:12" ht="30" hidden="1" x14ac:dyDescent="0.25">
      <c r="A24" s="17">
        <v>20</v>
      </c>
      <c r="B24" s="17">
        <v>4252110</v>
      </c>
      <c r="C24" s="17" t="s">
        <v>96</v>
      </c>
      <c r="D24" s="11">
        <v>44638</v>
      </c>
      <c r="E24" s="2">
        <v>80000000</v>
      </c>
      <c r="F24" s="17" t="s">
        <v>15</v>
      </c>
      <c r="G24" s="3"/>
      <c r="H24" s="17">
        <v>1000</v>
      </c>
      <c r="I24" s="2">
        <v>66000</v>
      </c>
      <c r="J24" s="2">
        <f t="shared" si="1"/>
        <v>66000000</v>
      </c>
      <c r="K24" s="1" t="s">
        <v>23</v>
      </c>
      <c r="L24" s="17" t="s">
        <v>27</v>
      </c>
    </row>
    <row r="25" spans="1:12" ht="30" hidden="1" x14ac:dyDescent="0.25">
      <c r="A25" s="17">
        <v>21</v>
      </c>
      <c r="B25" s="17">
        <v>4299990</v>
      </c>
      <c r="C25" s="17" t="s">
        <v>98</v>
      </c>
      <c r="D25" s="11">
        <v>44644</v>
      </c>
      <c r="E25" s="2">
        <v>3000000</v>
      </c>
      <c r="F25" s="17" t="s">
        <v>15</v>
      </c>
      <c r="G25" s="3"/>
      <c r="H25" s="17">
        <v>1</v>
      </c>
      <c r="I25" s="2">
        <v>1999999</v>
      </c>
      <c r="J25" s="2">
        <f t="shared" si="1"/>
        <v>1999999</v>
      </c>
      <c r="K25" s="1" t="s">
        <v>22</v>
      </c>
      <c r="L25" s="17" t="s">
        <v>97</v>
      </c>
    </row>
    <row r="26" spans="1:12" ht="30" hidden="1" x14ac:dyDescent="0.25">
      <c r="A26" s="17">
        <v>22</v>
      </c>
      <c r="B26" s="17">
        <v>4299990</v>
      </c>
      <c r="C26" s="17" t="s">
        <v>98</v>
      </c>
      <c r="D26" s="11">
        <v>44644</v>
      </c>
      <c r="E26" s="2">
        <v>4000000</v>
      </c>
      <c r="F26" s="17" t="s">
        <v>15</v>
      </c>
      <c r="G26" s="3"/>
      <c r="H26" s="17">
        <v>1</v>
      </c>
      <c r="I26" s="2">
        <v>2500000</v>
      </c>
      <c r="J26" s="2">
        <f t="shared" si="1"/>
        <v>2500000</v>
      </c>
      <c r="K26" s="1" t="s">
        <v>22</v>
      </c>
      <c r="L26" s="17" t="s">
        <v>97</v>
      </c>
    </row>
    <row r="27" spans="1:12" ht="30" hidden="1" x14ac:dyDescent="0.25">
      <c r="A27" s="17">
        <v>23</v>
      </c>
      <c r="B27" s="17">
        <v>4299990</v>
      </c>
      <c r="C27" s="17" t="s">
        <v>100</v>
      </c>
      <c r="D27" s="11">
        <v>44644</v>
      </c>
      <c r="E27" s="2">
        <v>9000000</v>
      </c>
      <c r="F27" s="17" t="s">
        <v>15</v>
      </c>
      <c r="G27" s="3"/>
      <c r="H27" s="17">
        <v>500</v>
      </c>
      <c r="I27" s="2">
        <v>14000</v>
      </c>
      <c r="J27" s="2">
        <f t="shared" si="1"/>
        <v>7000000</v>
      </c>
      <c r="K27" s="1" t="s">
        <v>23</v>
      </c>
      <c r="L27" s="17" t="s">
        <v>99</v>
      </c>
    </row>
    <row r="28" spans="1:12" ht="30" hidden="1" x14ac:dyDescent="0.25">
      <c r="A28" s="17">
        <v>24</v>
      </c>
      <c r="B28" s="17">
        <v>4299990</v>
      </c>
      <c r="C28" s="17" t="s">
        <v>100</v>
      </c>
      <c r="D28" s="11">
        <v>44644</v>
      </c>
      <c r="E28" s="2">
        <v>9000000</v>
      </c>
      <c r="F28" s="17" t="s">
        <v>15</v>
      </c>
      <c r="G28" s="3"/>
      <c r="H28" s="17">
        <v>500</v>
      </c>
      <c r="I28" s="2">
        <v>15000</v>
      </c>
      <c r="J28" s="2">
        <f t="shared" si="1"/>
        <v>7500000</v>
      </c>
      <c r="K28" s="1" t="s">
        <v>23</v>
      </c>
      <c r="L28" s="17" t="s">
        <v>99</v>
      </c>
    </row>
    <row r="29" spans="1:12" ht="30" hidden="1" x14ac:dyDescent="0.25">
      <c r="A29" s="17">
        <v>25</v>
      </c>
      <c r="B29" s="17">
        <v>4299990</v>
      </c>
      <c r="C29" s="17" t="s">
        <v>104</v>
      </c>
      <c r="D29" s="11">
        <v>44644</v>
      </c>
      <c r="E29" s="2">
        <v>7500000</v>
      </c>
      <c r="F29" s="17" t="s">
        <v>15</v>
      </c>
      <c r="G29" s="3"/>
      <c r="H29" s="17">
        <v>150</v>
      </c>
      <c r="I29" s="2">
        <v>40000</v>
      </c>
      <c r="J29" s="2">
        <f t="shared" si="1"/>
        <v>6000000</v>
      </c>
      <c r="K29" s="1" t="s">
        <v>23</v>
      </c>
      <c r="L29" s="17" t="s">
        <v>103</v>
      </c>
    </row>
    <row r="30" spans="1:12" ht="30" hidden="1" x14ac:dyDescent="0.25">
      <c r="A30" s="17">
        <v>26</v>
      </c>
      <c r="B30" s="17">
        <v>4299990</v>
      </c>
      <c r="C30" s="17" t="s">
        <v>104</v>
      </c>
      <c r="D30" s="11">
        <v>44644</v>
      </c>
      <c r="E30" s="2">
        <v>7500000</v>
      </c>
      <c r="F30" s="17" t="s">
        <v>15</v>
      </c>
      <c r="G30" s="3"/>
      <c r="H30" s="17">
        <v>150</v>
      </c>
      <c r="I30" s="2">
        <v>39500</v>
      </c>
      <c r="J30" s="2">
        <f t="shared" si="1"/>
        <v>5925000</v>
      </c>
      <c r="K30" s="1" t="s">
        <v>23</v>
      </c>
      <c r="L30" s="17" t="s">
        <v>99</v>
      </c>
    </row>
    <row r="31" spans="1:12" ht="30" hidden="1" x14ac:dyDescent="0.25">
      <c r="A31" s="17">
        <v>27</v>
      </c>
      <c r="B31" s="17">
        <v>4299990</v>
      </c>
      <c r="C31" s="17" t="s">
        <v>101</v>
      </c>
      <c r="D31" s="11">
        <v>44644</v>
      </c>
      <c r="E31" s="2">
        <v>10500000</v>
      </c>
      <c r="F31" s="17" t="s">
        <v>15</v>
      </c>
      <c r="G31" s="3"/>
      <c r="H31" s="17">
        <v>300</v>
      </c>
      <c r="I31" s="2">
        <v>31000</v>
      </c>
      <c r="J31" s="2">
        <f t="shared" si="1"/>
        <v>9300000</v>
      </c>
      <c r="K31" s="1" t="s">
        <v>23</v>
      </c>
      <c r="L31" s="17" t="s">
        <v>27</v>
      </c>
    </row>
    <row r="32" spans="1:12" ht="30" hidden="1" x14ac:dyDescent="0.25">
      <c r="A32" s="17">
        <v>28</v>
      </c>
      <c r="B32" s="17">
        <v>4299990</v>
      </c>
      <c r="C32" s="17" t="s">
        <v>101</v>
      </c>
      <c r="D32" s="11">
        <v>44644</v>
      </c>
      <c r="E32" s="2">
        <v>12250000</v>
      </c>
      <c r="F32" s="17" t="s">
        <v>15</v>
      </c>
      <c r="G32" s="3"/>
      <c r="H32" s="17">
        <v>350</v>
      </c>
      <c r="I32" s="2">
        <v>31000</v>
      </c>
      <c r="J32" s="2">
        <f t="shared" si="1"/>
        <v>10850000</v>
      </c>
      <c r="K32" s="1" t="s">
        <v>23</v>
      </c>
      <c r="L32" s="17" t="s">
        <v>27</v>
      </c>
    </row>
    <row r="33" spans="1:12" ht="30" hidden="1" x14ac:dyDescent="0.25">
      <c r="A33" s="17">
        <v>29</v>
      </c>
      <c r="B33" s="17">
        <v>4299990</v>
      </c>
      <c r="C33" s="17" t="s">
        <v>101</v>
      </c>
      <c r="D33" s="11">
        <v>44644</v>
      </c>
      <c r="E33" s="2">
        <v>12250000</v>
      </c>
      <c r="F33" s="17" t="s">
        <v>15</v>
      </c>
      <c r="G33" s="3"/>
      <c r="H33" s="17">
        <v>350</v>
      </c>
      <c r="I33" s="2">
        <v>31000</v>
      </c>
      <c r="J33" s="2">
        <f t="shared" si="1"/>
        <v>10850000</v>
      </c>
      <c r="K33" s="1" t="s">
        <v>23</v>
      </c>
      <c r="L33" s="17" t="s">
        <v>27</v>
      </c>
    </row>
    <row r="34" spans="1:12" ht="30" hidden="1" x14ac:dyDescent="0.25">
      <c r="A34" s="17">
        <v>30</v>
      </c>
      <c r="B34" s="17">
        <v>4299990</v>
      </c>
      <c r="C34" s="17" t="s">
        <v>102</v>
      </c>
      <c r="D34" s="11">
        <v>44644</v>
      </c>
      <c r="E34" s="2">
        <v>72000000</v>
      </c>
      <c r="F34" s="17" t="s">
        <v>15</v>
      </c>
      <c r="G34" s="3"/>
      <c r="H34" s="17">
        <v>2000</v>
      </c>
      <c r="I34" s="2">
        <v>27000</v>
      </c>
      <c r="J34" s="2">
        <f t="shared" si="1"/>
        <v>54000000</v>
      </c>
      <c r="K34" s="1" t="s">
        <v>23</v>
      </c>
      <c r="L34" s="17" t="s">
        <v>27</v>
      </c>
    </row>
    <row r="35" spans="1:12" ht="30" hidden="1" x14ac:dyDescent="0.25">
      <c r="A35" s="17">
        <v>31</v>
      </c>
      <c r="B35" s="17">
        <v>4299990</v>
      </c>
      <c r="C35" s="17" t="s">
        <v>105</v>
      </c>
      <c r="D35" s="11">
        <v>44644</v>
      </c>
      <c r="E35" s="2">
        <f>+H35*28000</f>
        <v>8400000</v>
      </c>
      <c r="F35" s="17" t="s">
        <v>15</v>
      </c>
      <c r="G35" s="3"/>
      <c r="H35" s="17">
        <v>300</v>
      </c>
      <c r="I35" s="2">
        <v>23000</v>
      </c>
      <c r="J35" s="2">
        <f t="shared" si="1"/>
        <v>6900000</v>
      </c>
      <c r="K35" s="1" t="s">
        <v>23</v>
      </c>
      <c r="L35" s="17" t="s">
        <v>27</v>
      </c>
    </row>
    <row r="36" spans="1:12" ht="30" hidden="1" x14ac:dyDescent="0.25">
      <c r="A36" s="17">
        <v>32</v>
      </c>
      <c r="B36" s="17">
        <v>4299990</v>
      </c>
      <c r="C36" s="17" t="s">
        <v>105</v>
      </c>
      <c r="D36" s="11">
        <v>44644</v>
      </c>
      <c r="E36" s="2">
        <f>+H36*28000</f>
        <v>8400000</v>
      </c>
      <c r="F36" s="17" t="s">
        <v>15</v>
      </c>
      <c r="G36" s="3"/>
      <c r="H36" s="17">
        <v>300</v>
      </c>
      <c r="I36" s="2">
        <v>23000</v>
      </c>
      <c r="J36" s="2">
        <f t="shared" si="1"/>
        <v>6900000</v>
      </c>
      <c r="K36" s="1" t="s">
        <v>23</v>
      </c>
      <c r="L36" s="17" t="s">
        <v>27</v>
      </c>
    </row>
    <row r="37" spans="1:12" ht="30" hidden="1" x14ac:dyDescent="0.25">
      <c r="A37" s="17">
        <v>33</v>
      </c>
      <c r="B37" s="17">
        <v>4299990</v>
      </c>
      <c r="C37" s="17" t="s">
        <v>105</v>
      </c>
      <c r="D37" s="11">
        <v>44644</v>
      </c>
      <c r="E37" s="2">
        <f>+H37*28000</f>
        <v>11200000</v>
      </c>
      <c r="F37" s="17" t="s">
        <v>15</v>
      </c>
      <c r="G37" s="3"/>
      <c r="H37" s="17">
        <v>400</v>
      </c>
      <c r="I37" s="2">
        <v>23000</v>
      </c>
      <c r="J37" s="2">
        <f t="shared" si="1"/>
        <v>9200000</v>
      </c>
      <c r="K37" s="1" t="s">
        <v>23</v>
      </c>
      <c r="L37" s="17" t="s">
        <v>27</v>
      </c>
    </row>
    <row r="38" spans="1:12" ht="45" hidden="1" x14ac:dyDescent="0.25">
      <c r="A38" s="17">
        <v>34</v>
      </c>
      <c r="B38" s="17">
        <v>4299990</v>
      </c>
      <c r="C38" s="17" t="s">
        <v>106</v>
      </c>
      <c r="D38" s="11">
        <v>44644</v>
      </c>
      <c r="E38" s="2">
        <v>25000000</v>
      </c>
      <c r="F38" s="17" t="s">
        <v>15</v>
      </c>
      <c r="G38" s="3"/>
      <c r="H38" s="17">
        <v>1000</v>
      </c>
      <c r="I38" s="2">
        <v>21200</v>
      </c>
      <c r="J38" s="2">
        <f t="shared" si="1"/>
        <v>21200000</v>
      </c>
      <c r="K38" s="1" t="s">
        <v>23</v>
      </c>
      <c r="L38" s="17" t="s">
        <v>27</v>
      </c>
    </row>
    <row r="39" spans="1:12" ht="30" hidden="1" x14ac:dyDescent="0.25">
      <c r="A39" s="17">
        <v>35</v>
      </c>
      <c r="B39" s="17">
        <v>4821190</v>
      </c>
      <c r="C39" s="17" t="s">
        <v>18</v>
      </c>
      <c r="D39" s="11">
        <v>44645</v>
      </c>
      <c r="E39" s="2">
        <v>672000</v>
      </c>
      <c r="F39" s="17" t="s">
        <v>15</v>
      </c>
      <c r="G39" s="3"/>
      <c r="H39" s="17">
        <v>4</v>
      </c>
      <c r="I39" s="2">
        <v>168000</v>
      </c>
      <c r="J39" s="2">
        <f t="shared" si="1"/>
        <v>672000</v>
      </c>
      <c r="K39" s="1" t="s">
        <v>14</v>
      </c>
      <c r="L39" s="17" t="s">
        <v>107</v>
      </c>
    </row>
    <row r="40" spans="1:12" ht="30" hidden="1" x14ac:dyDescent="0.25">
      <c r="A40" s="17">
        <v>36</v>
      </c>
      <c r="B40" s="17">
        <v>4252110</v>
      </c>
      <c r="C40" s="17" t="s">
        <v>108</v>
      </c>
      <c r="D40" s="11">
        <v>44647</v>
      </c>
      <c r="E40" s="2">
        <f>+H40*3800000</f>
        <v>15200000</v>
      </c>
      <c r="F40" s="17" t="s">
        <v>15</v>
      </c>
      <c r="G40" s="3"/>
      <c r="H40" s="17">
        <v>4</v>
      </c>
      <c r="I40" s="2">
        <v>1970000</v>
      </c>
      <c r="J40" s="2">
        <f t="shared" si="1"/>
        <v>7880000</v>
      </c>
      <c r="K40" s="1" t="s">
        <v>22</v>
      </c>
      <c r="L40" s="17" t="s">
        <v>74</v>
      </c>
    </row>
    <row r="41" spans="1:12" ht="45" x14ac:dyDescent="0.25">
      <c r="A41" s="17">
        <v>37</v>
      </c>
      <c r="B41" s="17">
        <v>4234100</v>
      </c>
      <c r="C41" s="17" t="s">
        <v>19</v>
      </c>
      <c r="D41" s="11">
        <v>44648</v>
      </c>
      <c r="E41" s="2">
        <f>+J41</f>
        <v>975500</v>
      </c>
      <c r="F41" s="17" t="s">
        <v>15</v>
      </c>
      <c r="G41" s="3"/>
      <c r="H41" s="17">
        <v>1</v>
      </c>
      <c r="I41" s="2">
        <v>975500</v>
      </c>
      <c r="J41" s="2">
        <f t="shared" si="1"/>
        <v>975500</v>
      </c>
      <c r="K41" s="17" t="s">
        <v>14</v>
      </c>
      <c r="L41" s="17" t="s">
        <v>79</v>
      </c>
    </row>
    <row r="42" spans="1:12" ht="30" hidden="1" x14ac:dyDescent="0.25">
      <c r="A42" s="17">
        <v>38</v>
      </c>
      <c r="B42" s="17">
        <v>4354990</v>
      </c>
      <c r="C42" s="17" t="s">
        <v>110</v>
      </c>
      <c r="D42" s="11">
        <v>44650</v>
      </c>
      <c r="E42" s="2">
        <f>2700000*H42</f>
        <v>10800000</v>
      </c>
      <c r="F42" s="17" t="s">
        <v>15</v>
      </c>
      <c r="G42" s="3"/>
      <c r="H42" s="17">
        <v>4</v>
      </c>
      <c r="I42" s="2">
        <v>2280000</v>
      </c>
      <c r="J42" s="2">
        <f t="shared" si="1"/>
        <v>9120000</v>
      </c>
      <c r="K42" s="1" t="s">
        <v>23</v>
      </c>
      <c r="L42" s="17" t="s">
        <v>109</v>
      </c>
    </row>
    <row r="43" spans="1:12" ht="45" x14ac:dyDescent="0.25">
      <c r="A43" s="17">
        <v>39</v>
      </c>
      <c r="B43" s="17">
        <v>4234100</v>
      </c>
      <c r="C43" s="17" t="s">
        <v>19</v>
      </c>
      <c r="D43" s="11">
        <v>44651</v>
      </c>
      <c r="E43" s="2">
        <v>8388000</v>
      </c>
      <c r="F43" s="17" t="s">
        <v>15</v>
      </c>
      <c r="G43" s="3"/>
      <c r="H43" s="17">
        <v>1</v>
      </c>
      <c r="I43" s="2">
        <v>8388000</v>
      </c>
      <c r="J43" s="2">
        <f t="shared" si="1"/>
        <v>8388000</v>
      </c>
      <c r="K43" s="17" t="s">
        <v>14</v>
      </c>
      <c r="L43" s="17" t="s">
        <v>79</v>
      </c>
    </row>
    <row r="44" spans="1:12" ht="30" hidden="1" x14ac:dyDescent="0.25">
      <c r="A44" s="17">
        <v>40</v>
      </c>
      <c r="B44" s="17">
        <v>4299990</v>
      </c>
      <c r="C44" s="1" t="s">
        <v>113</v>
      </c>
      <c r="D44" s="11">
        <v>44655</v>
      </c>
      <c r="E44" s="2">
        <v>4500000</v>
      </c>
      <c r="F44" s="17" t="s">
        <v>15</v>
      </c>
      <c r="G44" s="3"/>
      <c r="H44" s="17">
        <v>1</v>
      </c>
      <c r="I44" s="2">
        <v>1</v>
      </c>
      <c r="J44" s="2">
        <f t="shared" si="1"/>
        <v>1</v>
      </c>
      <c r="K44" s="1" t="s">
        <v>23</v>
      </c>
      <c r="L44" s="1" t="s">
        <v>112</v>
      </c>
    </row>
    <row r="45" spans="1:12" ht="30" hidden="1" x14ac:dyDescent="0.25">
      <c r="A45" s="17">
        <v>41</v>
      </c>
      <c r="B45" s="17">
        <v>4252300</v>
      </c>
      <c r="C45" s="17" t="s">
        <v>115</v>
      </c>
      <c r="D45" s="11">
        <v>44655</v>
      </c>
      <c r="E45" s="2">
        <v>3000000</v>
      </c>
      <c r="F45" s="17" t="s">
        <v>15</v>
      </c>
      <c r="G45" s="17"/>
      <c r="H45" s="17">
        <v>200</v>
      </c>
      <c r="I45" s="2">
        <v>6699</v>
      </c>
      <c r="J45" s="2">
        <f t="shared" si="1"/>
        <v>1339800</v>
      </c>
      <c r="K45" s="1" t="s">
        <v>22</v>
      </c>
      <c r="L45" s="17" t="s">
        <v>114</v>
      </c>
    </row>
    <row r="46" spans="1:12" ht="30" hidden="1" x14ac:dyDescent="0.25">
      <c r="A46" s="17">
        <v>42</v>
      </c>
      <c r="B46" s="17">
        <v>4354990</v>
      </c>
      <c r="C46" s="17" t="s">
        <v>117</v>
      </c>
      <c r="D46" s="11">
        <v>44655</v>
      </c>
      <c r="E46" s="2">
        <v>6000000</v>
      </c>
      <c r="F46" s="17" t="s">
        <v>15</v>
      </c>
      <c r="G46" s="17"/>
      <c r="H46" s="17">
        <v>3</v>
      </c>
      <c r="I46" s="2">
        <v>1490000</v>
      </c>
      <c r="J46" s="2">
        <f t="shared" si="1"/>
        <v>4470000</v>
      </c>
      <c r="K46" s="1" t="s">
        <v>22</v>
      </c>
      <c r="L46" s="17" t="s">
        <v>116</v>
      </c>
    </row>
    <row r="47" spans="1:12" ht="30" hidden="1" x14ac:dyDescent="0.25">
      <c r="A47" s="17">
        <v>43</v>
      </c>
      <c r="B47" s="17">
        <v>4354990</v>
      </c>
      <c r="C47" s="17" t="s">
        <v>119</v>
      </c>
      <c r="D47" s="11">
        <v>44655</v>
      </c>
      <c r="E47" s="2">
        <v>6992000</v>
      </c>
      <c r="F47" s="17" t="s">
        <v>15</v>
      </c>
      <c r="G47" s="17"/>
      <c r="H47" s="17">
        <v>4</v>
      </c>
      <c r="I47" s="2">
        <v>1222000</v>
      </c>
      <c r="J47" s="2">
        <f t="shared" si="1"/>
        <v>4888000</v>
      </c>
      <c r="K47" s="1" t="s">
        <v>22</v>
      </c>
      <c r="L47" s="17" t="s">
        <v>118</v>
      </c>
    </row>
    <row r="48" spans="1:12" ht="30" hidden="1" x14ac:dyDescent="0.25">
      <c r="A48" s="17">
        <v>44</v>
      </c>
      <c r="B48" s="17">
        <v>4354990</v>
      </c>
      <c r="C48" s="17" t="s">
        <v>47</v>
      </c>
      <c r="D48" s="11">
        <v>44655</v>
      </c>
      <c r="E48" s="2">
        <v>13380000</v>
      </c>
      <c r="F48" s="17" t="s">
        <v>15</v>
      </c>
      <c r="G48" s="17"/>
      <c r="H48" s="17">
        <v>4</v>
      </c>
      <c r="I48" s="2">
        <v>3000000</v>
      </c>
      <c r="J48" s="2">
        <f t="shared" si="1"/>
        <v>12000000</v>
      </c>
      <c r="K48" s="1" t="s">
        <v>22</v>
      </c>
      <c r="L48" s="17" t="s">
        <v>120</v>
      </c>
    </row>
    <row r="49" spans="1:12" ht="30" hidden="1" x14ac:dyDescent="0.25">
      <c r="A49" s="17">
        <v>45</v>
      </c>
      <c r="B49" s="17">
        <v>4354920</v>
      </c>
      <c r="C49" s="17" t="s">
        <v>38</v>
      </c>
      <c r="D49" s="11">
        <v>44655</v>
      </c>
      <c r="E49" s="2">
        <v>54000000</v>
      </c>
      <c r="F49" s="17" t="s">
        <v>15</v>
      </c>
      <c r="G49" s="17"/>
      <c r="H49" s="17">
        <v>2</v>
      </c>
      <c r="I49" s="2">
        <v>22740000</v>
      </c>
      <c r="J49" s="2">
        <f t="shared" si="1"/>
        <v>45480000</v>
      </c>
      <c r="K49" s="1" t="s">
        <v>22</v>
      </c>
      <c r="L49" s="17" t="s">
        <v>121</v>
      </c>
    </row>
    <row r="50" spans="1:12" ht="30" hidden="1" x14ac:dyDescent="0.25">
      <c r="A50" s="17">
        <v>46</v>
      </c>
      <c r="B50" s="17">
        <v>4252300</v>
      </c>
      <c r="C50" s="17" t="s">
        <v>123</v>
      </c>
      <c r="D50" s="11">
        <v>44655</v>
      </c>
      <c r="E50" s="2">
        <f>+H50*17000</f>
        <v>7990000</v>
      </c>
      <c r="F50" s="17" t="s">
        <v>15</v>
      </c>
      <c r="G50" s="17"/>
      <c r="H50" s="17">
        <v>470</v>
      </c>
      <c r="I50" s="2">
        <v>14999.99</v>
      </c>
      <c r="J50" s="2">
        <f t="shared" si="1"/>
        <v>7049995.2999999998</v>
      </c>
      <c r="K50" s="1" t="s">
        <v>23</v>
      </c>
      <c r="L50" s="17" t="s">
        <v>122</v>
      </c>
    </row>
    <row r="51" spans="1:12" ht="30" hidden="1" x14ac:dyDescent="0.25">
      <c r="A51" s="17">
        <v>47</v>
      </c>
      <c r="B51" s="17">
        <v>4252110</v>
      </c>
      <c r="C51" s="17" t="s">
        <v>124</v>
      </c>
      <c r="D51" s="11">
        <v>44655</v>
      </c>
      <c r="E51" s="2">
        <f>+H51*280000</f>
        <v>140000000</v>
      </c>
      <c r="F51" s="17" t="s">
        <v>15</v>
      </c>
      <c r="G51" s="17"/>
      <c r="H51" s="17">
        <v>500</v>
      </c>
      <c r="I51" s="2">
        <v>185000</v>
      </c>
      <c r="J51" s="2">
        <f t="shared" si="1"/>
        <v>92500000</v>
      </c>
      <c r="K51" s="1" t="s">
        <v>23</v>
      </c>
      <c r="L51" s="17" t="s">
        <v>27</v>
      </c>
    </row>
    <row r="52" spans="1:12" ht="45" x14ac:dyDescent="0.25">
      <c r="A52" s="17">
        <v>48</v>
      </c>
      <c r="B52" s="17">
        <v>4234100</v>
      </c>
      <c r="C52" s="17" t="s">
        <v>19</v>
      </c>
      <c r="D52" s="11">
        <v>44655</v>
      </c>
      <c r="E52" s="2">
        <v>1185700</v>
      </c>
      <c r="F52" s="17" t="s">
        <v>15</v>
      </c>
      <c r="G52" s="17"/>
      <c r="H52" s="17">
        <v>1</v>
      </c>
      <c r="I52" s="2">
        <v>1185700</v>
      </c>
      <c r="J52" s="2">
        <f t="shared" si="1"/>
        <v>1185700</v>
      </c>
      <c r="K52" s="17" t="s">
        <v>14</v>
      </c>
      <c r="L52" s="17" t="s">
        <v>79</v>
      </c>
    </row>
    <row r="53" spans="1:12" ht="30" hidden="1" x14ac:dyDescent="0.25">
      <c r="A53" s="17">
        <v>49</v>
      </c>
      <c r="B53" s="17">
        <v>4299990</v>
      </c>
      <c r="C53" s="17" t="s">
        <v>98</v>
      </c>
      <c r="D53" s="11">
        <v>44656</v>
      </c>
      <c r="E53" s="2">
        <v>5500000</v>
      </c>
      <c r="F53" s="17" t="s">
        <v>15</v>
      </c>
      <c r="G53" s="17"/>
      <c r="H53" s="17">
        <v>1</v>
      </c>
      <c r="I53" s="2">
        <v>5500000</v>
      </c>
      <c r="J53" s="2">
        <f t="shared" si="1"/>
        <v>5500000</v>
      </c>
      <c r="K53" s="1" t="s">
        <v>22</v>
      </c>
      <c r="L53" s="17" t="s">
        <v>125</v>
      </c>
    </row>
    <row r="54" spans="1:12" ht="45" hidden="1" x14ac:dyDescent="0.25">
      <c r="A54" s="17">
        <v>50</v>
      </c>
      <c r="B54" s="17">
        <v>4211000</v>
      </c>
      <c r="C54" s="17" t="s">
        <v>127</v>
      </c>
      <c r="D54" s="11">
        <v>44657</v>
      </c>
      <c r="E54" s="2">
        <v>732000</v>
      </c>
      <c r="F54" s="17" t="s">
        <v>15</v>
      </c>
      <c r="G54" s="17"/>
      <c r="H54" s="17">
        <v>1</v>
      </c>
      <c r="I54" s="2">
        <v>732000</v>
      </c>
      <c r="J54" s="2">
        <f t="shared" si="1"/>
        <v>732000</v>
      </c>
      <c r="K54" s="17" t="s">
        <v>14</v>
      </c>
      <c r="L54" s="17" t="s">
        <v>126</v>
      </c>
    </row>
    <row r="55" spans="1:12" ht="45" x14ac:dyDescent="0.25">
      <c r="A55" s="17">
        <v>51</v>
      </c>
      <c r="B55" s="17">
        <v>4234100</v>
      </c>
      <c r="C55" s="17" t="s">
        <v>19</v>
      </c>
      <c r="D55" s="11">
        <v>44657</v>
      </c>
      <c r="E55" s="2">
        <v>3776000</v>
      </c>
      <c r="F55" s="17" t="s">
        <v>15</v>
      </c>
      <c r="G55" s="17"/>
      <c r="H55" s="17">
        <v>1</v>
      </c>
      <c r="I55" s="2">
        <f>+E55</f>
        <v>3776000</v>
      </c>
      <c r="J55" s="2">
        <f t="shared" si="1"/>
        <v>3776000</v>
      </c>
      <c r="K55" s="17" t="s">
        <v>14</v>
      </c>
      <c r="L55" s="17" t="s">
        <v>128</v>
      </c>
    </row>
    <row r="56" spans="1:12" ht="30" hidden="1" x14ac:dyDescent="0.25">
      <c r="A56" s="17">
        <v>52</v>
      </c>
      <c r="B56" s="17">
        <v>4252110</v>
      </c>
      <c r="C56" s="17" t="s">
        <v>129</v>
      </c>
      <c r="D56" s="11">
        <v>44658</v>
      </c>
      <c r="E56" s="2">
        <f>+H56*29000</f>
        <v>1015000</v>
      </c>
      <c r="F56" s="17" t="s">
        <v>15</v>
      </c>
      <c r="G56" s="17"/>
      <c r="H56" s="17">
        <v>35</v>
      </c>
      <c r="I56" s="2">
        <v>13000</v>
      </c>
      <c r="J56" s="2">
        <f t="shared" si="1"/>
        <v>455000</v>
      </c>
      <c r="K56" s="1" t="s">
        <v>22</v>
      </c>
      <c r="L56" s="17" t="s">
        <v>130</v>
      </c>
    </row>
    <row r="57" spans="1:12" ht="30" hidden="1" x14ac:dyDescent="0.25">
      <c r="A57" s="17">
        <v>53</v>
      </c>
      <c r="B57" s="17">
        <v>4252300</v>
      </c>
      <c r="C57" s="17" t="s">
        <v>131</v>
      </c>
      <c r="D57" s="11">
        <v>44660</v>
      </c>
      <c r="E57" s="2">
        <f>+H57*2700</f>
        <v>1350000</v>
      </c>
      <c r="F57" s="17" t="s">
        <v>15</v>
      </c>
      <c r="G57" s="17"/>
      <c r="H57" s="17">
        <v>500</v>
      </c>
      <c r="I57" s="2">
        <v>2149</v>
      </c>
      <c r="J57" s="2">
        <f t="shared" si="1"/>
        <v>1074500</v>
      </c>
      <c r="K57" s="1" t="s">
        <v>22</v>
      </c>
      <c r="L57" s="17" t="s">
        <v>114</v>
      </c>
    </row>
    <row r="58" spans="1:12" ht="30" hidden="1" x14ac:dyDescent="0.25">
      <c r="A58" s="17">
        <v>54</v>
      </c>
      <c r="B58" s="17">
        <v>4252300</v>
      </c>
      <c r="C58" s="17" t="s">
        <v>132</v>
      </c>
      <c r="D58" s="11">
        <v>44660</v>
      </c>
      <c r="E58" s="2">
        <f>+H58*7500</f>
        <v>6000000</v>
      </c>
      <c r="F58" s="17" t="s">
        <v>15</v>
      </c>
      <c r="G58" s="17"/>
      <c r="H58" s="17">
        <v>800</v>
      </c>
      <c r="I58" s="2">
        <v>5174</v>
      </c>
      <c r="J58" s="2">
        <f t="shared" si="1"/>
        <v>4139200</v>
      </c>
      <c r="K58" s="1" t="s">
        <v>22</v>
      </c>
      <c r="L58" s="17" t="s">
        <v>114</v>
      </c>
    </row>
    <row r="59" spans="1:12" ht="30" hidden="1" x14ac:dyDescent="0.25">
      <c r="A59" s="17">
        <v>55</v>
      </c>
      <c r="B59" s="17">
        <v>4252300</v>
      </c>
      <c r="C59" s="17" t="s">
        <v>133</v>
      </c>
      <c r="D59" s="11">
        <v>44660</v>
      </c>
      <c r="E59" s="2">
        <f>+H59*15000</f>
        <v>3000000</v>
      </c>
      <c r="F59" s="17" t="s">
        <v>15</v>
      </c>
      <c r="G59" s="17"/>
      <c r="H59" s="17">
        <v>200</v>
      </c>
      <c r="I59" s="2">
        <v>12678.99</v>
      </c>
      <c r="J59" s="2">
        <f t="shared" si="1"/>
        <v>2535798</v>
      </c>
      <c r="K59" s="1" t="s">
        <v>22</v>
      </c>
      <c r="L59" s="17" t="s">
        <v>114</v>
      </c>
    </row>
    <row r="60" spans="1:12" ht="30" hidden="1" x14ac:dyDescent="0.25">
      <c r="A60" s="17">
        <v>56</v>
      </c>
      <c r="B60" s="17">
        <v>4354920</v>
      </c>
      <c r="C60" s="17" t="s">
        <v>135</v>
      </c>
      <c r="D60" s="11">
        <v>44660</v>
      </c>
      <c r="E60" s="2">
        <v>16750000</v>
      </c>
      <c r="F60" s="17" t="s">
        <v>15</v>
      </c>
      <c r="G60" s="17"/>
      <c r="H60" s="17">
        <v>1</v>
      </c>
      <c r="I60" s="2">
        <v>12900000</v>
      </c>
      <c r="J60" s="2">
        <f t="shared" si="1"/>
        <v>12900000</v>
      </c>
      <c r="K60" s="1" t="s">
        <v>22</v>
      </c>
      <c r="L60" s="17" t="s">
        <v>134</v>
      </c>
    </row>
    <row r="61" spans="1:12" ht="90" hidden="1" x14ac:dyDescent="0.25">
      <c r="A61" s="17">
        <v>57</v>
      </c>
      <c r="B61" s="17">
        <v>4299990</v>
      </c>
      <c r="C61" s="17" t="s">
        <v>137</v>
      </c>
      <c r="D61" s="11">
        <v>44663</v>
      </c>
      <c r="E61" s="2">
        <f>+J61</f>
        <v>187712782</v>
      </c>
      <c r="F61" s="17" t="s">
        <v>15</v>
      </c>
      <c r="G61" s="17"/>
      <c r="H61" s="17">
        <v>1</v>
      </c>
      <c r="I61" s="2">
        <v>187712782</v>
      </c>
      <c r="J61" s="2">
        <f>+H61*I61</f>
        <v>187712782</v>
      </c>
      <c r="K61" s="17" t="s">
        <v>17</v>
      </c>
      <c r="L61" s="17" t="s">
        <v>136</v>
      </c>
    </row>
    <row r="62" spans="1:12" ht="75" hidden="1" x14ac:dyDescent="0.25">
      <c r="A62" s="17">
        <v>58</v>
      </c>
      <c r="B62" s="17">
        <v>4299990</v>
      </c>
      <c r="C62" s="17" t="s">
        <v>138</v>
      </c>
      <c r="D62" s="11">
        <v>44663</v>
      </c>
      <c r="E62" s="2">
        <f>+I62</f>
        <v>10898120</v>
      </c>
      <c r="F62" s="17" t="s">
        <v>15</v>
      </c>
      <c r="G62" s="17"/>
      <c r="H62" s="17">
        <v>1</v>
      </c>
      <c r="I62" s="2">
        <v>10898120</v>
      </c>
      <c r="J62" s="2">
        <f>+H62*I62</f>
        <v>10898120</v>
      </c>
      <c r="K62" s="17" t="s">
        <v>17</v>
      </c>
      <c r="L62" s="17" t="s">
        <v>136</v>
      </c>
    </row>
    <row r="63" spans="1:12" ht="37.5" hidden="1" customHeight="1" x14ac:dyDescent="0.25">
      <c r="A63" s="17">
        <v>59</v>
      </c>
      <c r="B63" s="17">
        <v>4355100</v>
      </c>
      <c r="C63" s="17" t="s">
        <v>304</v>
      </c>
      <c r="D63" s="25">
        <v>44664</v>
      </c>
      <c r="E63" s="2">
        <v>258000000</v>
      </c>
      <c r="F63" s="17" t="s">
        <v>15</v>
      </c>
      <c r="G63" s="17"/>
      <c r="H63" s="17">
        <v>132</v>
      </c>
      <c r="I63" s="2">
        <v>258000000</v>
      </c>
      <c r="J63" s="2">
        <v>258000000</v>
      </c>
      <c r="K63" s="17" t="s">
        <v>14</v>
      </c>
      <c r="L63" s="17" t="s">
        <v>302</v>
      </c>
    </row>
    <row r="64" spans="1:12" ht="30" hidden="1" x14ac:dyDescent="0.25">
      <c r="A64" s="17">
        <v>60</v>
      </c>
      <c r="B64" s="17">
        <v>4821190</v>
      </c>
      <c r="C64" s="17" t="s">
        <v>18</v>
      </c>
      <c r="D64" s="25">
        <v>44664</v>
      </c>
      <c r="E64" s="2">
        <v>201600</v>
      </c>
      <c r="F64" s="17" t="s">
        <v>15</v>
      </c>
      <c r="G64" s="17"/>
      <c r="H64" s="17">
        <v>1</v>
      </c>
      <c r="I64" s="2">
        <v>201600</v>
      </c>
      <c r="J64" s="2">
        <v>201600</v>
      </c>
      <c r="K64" s="17" t="s">
        <v>14</v>
      </c>
      <c r="L64" s="17" t="s">
        <v>107</v>
      </c>
    </row>
    <row r="65" spans="1:12" ht="45" hidden="1" x14ac:dyDescent="0.25">
      <c r="A65" s="17">
        <v>61</v>
      </c>
      <c r="B65" s="17">
        <v>4252110</v>
      </c>
      <c r="C65" s="17" t="s">
        <v>311</v>
      </c>
      <c r="D65" s="25">
        <v>44664</v>
      </c>
      <c r="E65" s="2">
        <f>10000*1400</f>
        <v>14000000</v>
      </c>
      <c r="F65" s="17" t="s">
        <v>15</v>
      </c>
      <c r="G65" s="17"/>
      <c r="H65" s="17">
        <v>10000</v>
      </c>
      <c r="I65" s="2">
        <v>800</v>
      </c>
      <c r="J65" s="2">
        <f>+H65*I65</f>
        <v>8000000</v>
      </c>
      <c r="K65" s="1" t="s">
        <v>22</v>
      </c>
      <c r="L65" s="17" t="s">
        <v>293</v>
      </c>
    </row>
    <row r="66" spans="1:12" ht="30" hidden="1" x14ac:dyDescent="0.25">
      <c r="A66" s="17">
        <v>62</v>
      </c>
      <c r="B66" s="17">
        <v>4252110</v>
      </c>
      <c r="C66" s="17" t="s">
        <v>313</v>
      </c>
      <c r="D66" s="11">
        <v>44668</v>
      </c>
      <c r="E66" s="2">
        <v>450000</v>
      </c>
      <c r="F66" s="17" t="s">
        <v>15</v>
      </c>
      <c r="G66" s="17"/>
      <c r="H66" s="17">
        <v>1</v>
      </c>
      <c r="I66" s="2">
        <v>330000</v>
      </c>
      <c r="J66" s="2">
        <f t="shared" ref="J66:J87" si="2">+H66*I66</f>
        <v>330000</v>
      </c>
      <c r="K66" s="1" t="s">
        <v>22</v>
      </c>
      <c r="L66" s="17" t="s">
        <v>291</v>
      </c>
    </row>
    <row r="67" spans="1:12" ht="30" hidden="1" x14ac:dyDescent="0.25">
      <c r="A67" s="17">
        <v>63</v>
      </c>
      <c r="B67" s="17">
        <v>4252110</v>
      </c>
      <c r="C67" s="26" t="s">
        <v>313</v>
      </c>
      <c r="D67" s="11">
        <v>44668</v>
      </c>
      <c r="E67" s="2">
        <v>380000</v>
      </c>
      <c r="F67" s="17" t="s">
        <v>15</v>
      </c>
      <c r="G67" s="26"/>
      <c r="H67" s="17">
        <v>1</v>
      </c>
      <c r="I67" s="2">
        <v>250000</v>
      </c>
      <c r="J67" s="2">
        <f t="shared" si="2"/>
        <v>250000</v>
      </c>
      <c r="K67" s="1" t="s">
        <v>22</v>
      </c>
      <c r="L67" s="17" t="s">
        <v>312</v>
      </c>
    </row>
    <row r="68" spans="1:12" ht="45" x14ac:dyDescent="0.25">
      <c r="A68" s="17">
        <v>64</v>
      </c>
      <c r="B68" s="17">
        <v>4234100</v>
      </c>
      <c r="C68" s="17" t="s">
        <v>19</v>
      </c>
      <c r="D68" s="11">
        <v>44671</v>
      </c>
      <c r="E68" s="2">
        <v>9555900</v>
      </c>
      <c r="F68" s="17" t="s">
        <v>15</v>
      </c>
      <c r="G68" s="17"/>
      <c r="H68" s="17">
        <v>1</v>
      </c>
      <c r="I68" s="2">
        <v>9555900</v>
      </c>
      <c r="J68" s="2">
        <f t="shared" si="2"/>
        <v>9555900</v>
      </c>
      <c r="K68" s="17" t="s">
        <v>14</v>
      </c>
      <c r="L68" s="17" t="s">
        <v>79</v>
      </c>
    </row>
    <row r="69" spans="1:12" ht="30" hidden="1" x14ac:dyDescent="0.25">
      <c r="A69" s="17">
        <v>65</v>
      </c>
      <c r="B69" s="17">
        <v>4252110</v>
      </c>
      <c r="C69" s="17" t="s">
        <v>282</v>
      </c>
      <c r="D69" s="11">
        <v>44673</v>
      </c>
      <c r="E69" s="2">
        <f>3*350000</f>
        <v>1050000</v>
      </c>
      <c r="F69" s="17" t="s">
        <v>15</v>
      </c>
      <c r="G69" s="17"/>
      <c r="H69" s="17">
        <v>3</v>
      </c>
      <c r="I69" s="2">
        <v>115000</v>
      </c>
      <c r="J69" s="2">
        <f t="shared" si="2"/>
        <v>345000</v>
      </c>
      <c r="K69" s="1" t="s">
        <v>22</v>
      </c>
      <c r="L69" s="17" t="s">
        <v>280</v>
      </c>
    </row>
    <row r="70" spans="1:12" ht="30" hidden="1" x14ac:dyDescent="0.25">
      <c r="A70" s="17">
        <v>66</v>
      </c>
      <c r="B70" s="17">
        <v>4299990</v>
      </c>
      <c r="C70" s="17" t="s">
        <v>315</v>
      </c>
      <c r="D70" s="11">
        <v>44674</v>
      </c>
      <c r="E70" s="2">
        <v>4000000</v>
      </c>
      <c r="F70" s="17" t="s">
        <v>15</v>
      </c>
      <c r="G70" s="17"/>
      <c r="H70" s="17">
        <v>1</v>
      </c>
      <c r="I70" s="2">
        <v>500000</v>
      </c>
      <c r="J70" s="2">
        <f t="shared" si="2"/>
        <v>500000</v>
      </c>
      <c r="K70" s="1" t="s">
        <v>22</v>
      </c>
      <c r="L70" s="17" t="s">
        <v>314</v>
      </c>
    </row>
    <row r="71" spans="1:12" ht="30" hidden="1" x14ac:dyDescent="0.25">
      <c r="A71" s="17">
        <v>67</v>
      </c>
      <c r="B71" s="17">
        <v>4252110</v>
      </c>
      <c r="C71" s="17" t="s">
        <v>316</v>
      </c>
      <c r="D71" s="11">
        <v>44675</v>
      </c>
      <c r="E71" s="2">
        <f>50*19200</f>
        <v>960000</v>
      </c>
      <c r="F71" s="17" t="s">
        <v>15</v>
      </c>
      <c r="G71" s="17"/>
      <c r="H71" s="17">
        <v>50</v>
      </c>
      <c r="I71" s="2">
        <v>13333</v>
      </c>
      <c r="J71" s="2">
        <f t="shared" si="2"/>
        <v>666650</v>
      </c>
      <c r="K71" s="1" t="s">
        <v>22</v>
      </c>
      <c r="L71" s="17" t="s">
        <v>274</v>
      </c>
    </row>
    <row r="72" spans="1:12" ht="30" hidden="1" x14ac:dyDescent="0.25">
      <c r="A72" s="17">
        <v>68</v>
      </c>
      <c r="B72" s="17">
        <v>4252110</v>
      </c>
      <c r="C72" s="17" t="s">
        <v>317</v>
      </c>
      <c r="D72" s="25">
        <v>44676</v>
      </c>
      <c r="E72" s="2">
        <v>3100000</v>
      </c>
      <c r="F72" s="17" t="s">
        <v>15</v>
      </c>
      <c r="G72" s="17"/>
      <c r="H72" s="17">
        <v>1</v>
      </c>
      <c r="I72" s="2">
        <v>1798000</v>
      </c>
      <c r="J72" s="2">
        <f t="shared" si="2"/>
        <v>1798000</v>
      </c>
      <c r="K72" s="17" t="s">
        <v>25</v>
      </c>
      <c r="L72" s="17" t="s">
        <v>267</v>
      </c>
    </row>
    <row r="73" spans="1:12" ht="30" hidden="1" x14ac:dyDescent="0.25">
      <c r="A73" s="17">
        <v>69</v>
      </c>
      <c r="B73" s="17">
        <v>4252110</v>
      </c>
      <c r="C73" s="17" t="s">
        <v>318</v>
      </c>
      <c r="D73" s="25">
        <v>44676</v>
      </c>
      <c r="E73" s="2">
        <v>4500000</v>
      </c>
      <c r="F73" s="17" t="s">
        <v>15</v>
      </c>
      <c r="G73" s="17"/>
      <c r="H73" s="17">
        <v>1</v>
      </c>
      <c r="I73" s="2">
        <v>3330000</v>
      </c>
      <c r="J73" s="2">
        <f t="shared" si="2"/>
        <v>3330000</v>
      </c>
      <c r="K73" s="17" t="s">
        <v>25</v>
      </c>
      <c r="L73" s="17" t="s">
        <v>262</v>
      </c>
    </row>
    <row r="74" spans="1:12" ht="30" hidden="1" x14ac:dyDescent="0.25">
      <c r="A74" s="17">
        <v>70</v>
      </c>
      <c r="B74" s="17">
        <v>4252110</v>
      </c>
      <c r="C74" s="17" t="s">
        <v>319</v>
      </c>
      <c r="D74" s="25">
        <v>44677</v>
      </c>
      <c r="E74" s="2">
        <v>4050000</v>
      </c>
      <c r="F74" s="17" t="s">
        <v>15</v>
      </c>
      <c r="G74" s="17"/>
      <c r="H74" s="17">
        <v>1</v>
      </c>
      <c r="I74" s="2">
        <v>2592000</v>
      </c>
      <c r="J74" s="2">
        <f t="shared" si="2"/>
        <v>2592000</v>
      </c>
      <c r="K74" s="17" t="s">
        <v>25</v>
      </c>
      <c r="L74" s="17" t="s">
        <v>262</v>
      </c>
    </row>
    <row r="75" spans="1:12" ht="30" hidden="1" x14ac:dyDescent="0.25">
      <c r="A75" s="17">
        <v>71</v>
      </c>
      <c r="B75" s="17">
        <v>4252110</v>
      </c>
      <c r="C75" s="17" t="s">
        <v>320</v>
      </c>
      <c r="D75" s="25">
        <v>44678</v>
      </c>
      <c r="E75" s="2">
        <v>14500000</v>
      </c>
      <c r="F75" s="17" t="s">
        <v>15</v>
      </c>
      <c r="G75" s="17"/>
      <c r="H75" s="17">
        <v>1</v>
      </c>
      <c r="I75" s="2">
        <v>4060000</v>
      </c>
      <c r="J75" s="2">
        <f t="shared" si="2"/>
        <v>4060000</v>
      </c>
      <c r="K75" s="17" t="s">
        <v>25</v>
      </c>
      <c r="L75" s="17" t="s">
        <v>259</v>
      </c>
    </row>
    <row r="76" spans="1:12" ht="30" hidden="1" x14ac:dyDescent="0.25">
      <c r="A76" s="17">
        <v>72</v>
      </c>
      <c r="B76" s="17">
        <v>4252300</v>
      </c>
      <c r="C76" s="17" t="s">
        <v>321</v>
      </c>
      <c r="D76" s="25">
        <v>44678</v>
      </c>
      <c r="E76" s="2">
        <v>6407400</v>
      </c>
      <c r="F76" s="17" t="s">
        <v>15</v>
      </c>
      <c r="G76" s="17"/>
      <c r="H76" s="17">
        <v>1</v>
      </c>
      <c r="I76" s="2">
        <v>6407400</v>
      </c>
      <c r="J76" s="2">
        <f t="shared" si="2"/>
        <v>6407400</v>
      </c>
      <c r="K76" s="17" t="s">
        <v>322</v>
      </c>
      <c r="L76" s="17" t="s">
        <v>256</v>
      </c>
    </row>
    <row r="77" spans="1:12" ht="45" x14ac:dyDescent="0.25">
      <c r="A77" s="17">
        <v>73</v>
      </c>
      <c r="B77" s="17">
        <v>4234100</v>
      </c>
      <c r="C77" s="17" t="s">
        <v>19</v>
      </c>
      <c r="D77" s="11">
        <v>44688</v>
      </c>
      <c r="E77" s="2">
        <f>+I77</f>
        <v>6020000</v>
      </c>
      <c r="F77" s="17" t="s">
        <v>15</v>
      </c>
      <c r="G77" s="17"/>
      <c r="H77" s="17">
        <v>1</v>
      </c>
      <c r="I77" s="2">
        <v>6020000</v>
      </c>
      <c r="J77" s="2">
        <f>+H77*I77</f>
        <v>6020000</v>
      </c>
      <c r="K77" s="17" t="s">
        <v>14</v>
      </c>
      <c r="L77" s="17" t="s">
        <v>79</v>
      </c>
    </row>
    <row r="78" spans="1:12" ht="30" hidden="1" x14ac:dyDescent="0.25">
      <c r="A78" s="17">
        <v>74</v>
      </c>
      <c r="B78" s="17">
        <v>4252110</v>
      </c>
      <c r="C78" s="17" t="s">
        <v>323</v>
      </c>
      <c r="D78" s="11">
        <v>44693</v>
      </c>
      <c r="E78" s="2">
        <v>115000000</v>
      </c>
      <c r="F78" s="17" t="s">
        <v>15</v>
      </c>
      <c r="G78" s="17"/>
      <c r="H78" s="17">
        <v>1</v>
      </c>
      <c r="I78" s="2">
        <v>115000000</v>
      </c>
      <c r="J78" s="2">
        <f t="shared" si="2"/>
        <v>115000000</v>
      </c>
      <c r="K78" s="17" t="s">
        <v>14</v>
      </c>
      <c r="L78" s="17" t="s">
        <v>248</v>
      </c>
    </row>
    <row r="79" spans="1:12" ht="30" hidden="1" x14ac:dyDescent="0.25">
      <c r="A79" s="17">
        <v>75</v>
      </c>
      <c r="B79" s="17">
        <v>4821190</v>
      </c>
      <c r="C79" s="17" t="s">
        <v>325</v>
      </c>
      <c r="D79" s="25">
        <v>44694</v>
      </c>
      <c r="E79" s="2">
        <v>50000000</v>
      </c>
      <c r="F79" s="17" t="s">
        <v>15</v>
      </c>
      <c r="G79" s="17"/>
      <c r="H79" s="17">
        <v>1</v>
      </c>
      <c r="I79" s="2">
        <v>50000000</v>
      </c>
      <c r="J79" s="2">
        <f t="shared" si="2"/>
        <v>50000000</v>
      </c>
      <c r="K79" s="17" t="s">
        <v>14</v>
      </c>
      <c r="L79" s="17" t="s">
        <v>324</v>
      </c>
    </row>
    <row r="80" spans="1:12" ht="45" hidden="1" x14ac:dyDescent="0.25">
      <c r="A80" s="17">
        <v>76</v>
      </c>
      <c r="B80" s="17">
        <v>4121200</v>
      </c>
      <c r="C80" s="17" t="s">
        <v>326</v>
      </c>
      <c r="D80" s="25">
        <v>44698</v>
      </c>
      <c r="E80" s="2">
        <v>1800000</v>
      </c>
      <c r="F80" s="1" t="s">
        <v>11</v>
      </c>
      <c r="G80" s="17"/>
      <c r="H80" s="17">
        <v>1</v>
      </c>
      <c r="I80" s="2">
        <v>1800000</v>
      </c>
      <c r="J80" s="2">
        <f t="shared" si="2"/>
        <v>1800000</v>
      </c>
      <c r="K80" s="17" t="s">
        <v>14</v>
      </c>
      <c r="L80" s="17" t="s">
        <v>241</v>
      </c>
    </row>
    <row r="81" spans="1:12" ht="30" hidden="1" x14ac:dyDescent="0.25">
      <c r="A81" s="17">
        <v>77</v>
      </c>
      <c r="B81" s="17">
        <v>4252110</v>
      </c>
      <c r="C81" s="17" t="s">
        <v>328</v>
      </c>
      <c r="D81" s="25">
        <v>44699</v>
      </c>
      <c r="E81" s="2">
        <f>50*6000</f>
        <v>300000</v>
      </c>
      <c r="F81" s="17" t="s">
        <v>15</v>
      </c>
      <c r="G81" s="17"/>
      <c r="H81" s="17">
        <v>50</v>
      </c>
      <c r="I81" s="2">
        <v>3500</v>
      </c>
      <c r="J81" s="2">
        <f t="shared" si="2"/>
        <v>175000</v>
      </c>
      <c r="K81" s="1" t="s">
        <v>22</v>
      </c>
      <c r="L81" s="17" t="s">
        <v>327</v>
      </c>
    </row>
    <row r="82" spans="1:12" ht="30" hidden="1" x14ac:dyDescent="0.25">
      <c r="A82" s="17">
        <v>78</v>
      </c>
      <c r="B82" s="17">
        <v>4821190</v>
      </c>
      <c r="C82" s="17" t="s">
        <v>330</v>
      </c>
      <c r="D82" s="25">
        <v>44701</v>
      </c>
      <c r="E82" s="2">
        <v>35000000</v>
      </c>
      <c r="F82" s="17" t="s">
        <v>15</v>
      </c>
      <c r="G82" s="17"/>
      <c r="H82" s="17">
        <v>1</v>
      </c>
      <c r="I82" s="2">
        <v>35000000</v>
      </c>
      <c r="J82" s="2">
        <f t="shared" si="2"/>
        <v>35000000</v>
      </c>
      <c r="K82" s="17" t="s">
        <v>14</v>
      </c>
      <c r="L82" s="17" t="s">
        <v>329</v>
      </c>
    </row>
    <row r="83" spans="1:12" ht="30" hidden="1" x14ac:dyDescent="0.25">
      <c r="A83" s="17">
        <v>79</v>
      </c>
      <c r="B83" s="17">
        <v>4821190</v>
      </c>
      <c r="C83" s="17" t="s">
        <v>331</v>
      </c>
      <c r="D83" s="25">
        <v>44701</v>
      </c>
      <c r="E83" s="2">
        <f>+I83</f>
        <v>214822820</v>
      </c>
      <c r="F83" s="1" t="s">
        <v>11</v>
      </c>
      <c r="G83" s="17"/>
      <c r="H83" s="17">
        <v>1</v>
      </c>
      <c r="I83" s="2">
        <v>214822820</v>
      </c>
      <c r="J83" s="2">
        <f t="shared" si="2"/>
        <v>214822820</v>
      </c>
      <c r="K83" s="17" t="s">
        <v>14</v>
      </c>
      <c r="L83" s="17" t="s">
        <v>233</v>
      </c>
    </row>
    <row r="84" spans="1:12" ht="60" hidden="1" x14ac:dyDescent="0.25">
      <c r="A84" s="17">
        <v>80</v>
      </c>
      <c r="B84" s="17">
        <v>4291000</v>
      </c>
      <c r="C84" s="17" t="s">
        <v>332</v>
      </c>
      <c r="D84" s="25">
        <v>44701</v>
      </c>
      <c r="E84" s="2">
        <v>415800</v>
      </c>
      <c r="F84" s="17" t="s">
        <v>15</v>
      </c>
      <c r="G84" s="17"/>
      <c r="H84" s="17">
        <v>1</v>
      </c>
      <c r="I84" s="2">
        <v>415800</v>
      </c>
      <c r="J84" s="2">
        <f t="shared" si="2"/>
        <v>415800</v>
      </c>
      <c r="K84" s="17" t="s">
        <v>17</v>
      </c>
      <c r="L84" s="17" t="s">
        <v>230</v>
      </c>
    </row>
    <row r="85" spans="1:12" ht="30" hidden="1" x14ac:dyDescent="0.25">
      <c r="A85" s="17">
        <v>81</v>
      </c>
      <c r="B85" s="17">
        <v>4821190</v>
      </c>
      <c r="C85" s="17" t="s">
        <v>333</v>
      </c>
      <c r="D85" s="25">
        <v>44701</v>
      </c>
      <c r="E85" s="2">
        <f>+I85</f>
        <v>1966000</v>
      </c>
      <c r="F85" s="1" t="s">
        <v>11</v>
      </c>
      <c r="G85" s="17"/>
      <c r="H85" s="17">
        <v>20</v>
      </c>
      <c r="I85" s="2">
        <v>1966000</v>
      </c>
      <c r="J85" s="2">
        <f t="shared" si="2"/>
        <v>39320000</v>
      </c>
      <c r="K85" s="17" t="s">
        <v>14</v>
      </c>
      <c r="L85" s="17" t="s">
        <v>219</v>
      </c>
    </row>
    <row r="86" spans="1:12" ht="30" hidden="1" x14ac:dyDescent="0.25">
      <c r="A86" s="17">
        <v>82</v>
      </c>
      <c r="B86" s="17">
        <v>4299990</v>
      </c>
      <c r="C86" s="17" t="s">
        <v>335</v>
      </c>
      <c r="D86" s="25">
        <v>44703</v>
      </c>
      <c r="E86" s="2">
        <f>1750*7000</f>
        <v>12250000</v>
      </c>
      <c r="F86" s="17" t="s">
        <v>15</v>
      </c>
      <c r="G86" s="17"/>
      <c r="H86" s="17">
        <v>1750</v>
      </c>
      <c r="I86" s="2">
        <v>4000</v>
      </c>
      <c r="J86" s="2">
        <f t="shared" si="2"/>
        <v>7000000</v>
      </c>
      <c r="K86" s="17" t="s">
        <v>23</v>
      </c>
      <c r="L86" s="17" t="s">
        <v>334</v>
      </c>
    </row>
    <row r="87" spans="1:12" ht="30" hidden="1" x14ac:dyDescent="0.25">
      <c r="A87" s="17">
        <v>83</v>
      </c>
      <c r="B87" s="17">
        <v>4252110</v>
      </c>
      <c r="C87" s="17" t="s">
        <v>337</v>
      </c>
      <c r="D87" s="25">
        <v>44704</v>
      </c>
      <c r="E87" s="2">
        <v>2700000</v>
      </c>
      <c r="F87" s="17" t="s">
        <v>15</v>
      </c>
      <c r="G87" s="17"/>
      <c r="H87" s="17">
        <v>1</v>
      </c>
      <c r="I87" s="2">
        <v>1512000</v>
      </c>
      <c r="J87" s="2">
        <f t="shared" si="2"/>
        <v>1512000</v>
      </c>
      <c r="K87" s="17" t="s">
        <v>25</v>
      </c>
      <c r="L87" s="17" t="s">
        <v>336</v>
      </c>
    </row>
    <row r="88" spans="1:12" ht="30" hidden="1" x14ac:dyDescent="0.25">
      <c r="A88" s="17">
        <v>84</v>
      </c>
      <c r="B88" s="17">
        <v>4299990</v>
      </c>
      <c r="C88" s="17" t="s">
        <v>333</v>
      </c>
      <c r="D88" s="25">
        <v>44704</v>
      </c>
      <c r="E88" s="2">
        <v>35000000</v>
      </c>
      <c r="F88" s="17" t="s">
        <v>15</v>
      </c>
      <c r="G88" s="17"/>
      <c r="H88" s="17">
        <v>10</v>
      </c>
      <c r="I88" s="2">
        <v>3500000</v>
      </c>
      <c r="J88" s="2">
        <f>+H88*I88</f>
        <v>35000000</v>
      </c>
      <c r="K88" s="17" t="s">
        <v>14</v>
      </c>
      <c r="L88" s="17" t="s">
        <v>219</v>
      </c>
    </row>
    <row r="89" spans="1:12" ht="30" hidden="1" x14ac:dyDescent="0.25">
      <c r="A89" s="17">
        <v>85</v>
      </c>
      <c r="B89" s="17">
        <v>4821190</v>
      </c>
      <c r="C89" s="17" t="s">
        <v>339</v>
      </c>
      <c r="D89" s="25">
        <v>44704</v>
      </c>
      <c r="E89" s="2">
        <v>315294000.60000002</v>
      </c>
      <c r="F89" s="17" t="s">
        <v>15</v>
      </c>
      <c r="G89" s="17"/>
      <c r="H89" s="17"/>
      <c r="I89" s="2">
        <f>+E89</f>
        <v>315294000.60000002</v>
      </c>
      <c r="J89" s="2">
        <f>+I89</f>
        <v>315294000.60000002</v>
      </c>
      <c r="K89" s="17" t="s">
        <v>14</v>
      </c>
      <c r="L89" s="17" t="s">
        <v>338</v>
      </c>
    </row>
    <row r="90" spans="1:12" ht="30" hidden="1" x14ac:dyDescent="0.25">
      <c r="A90" s="17">
        <v>86</v>
      </c>
      <c r="B90" s="17">
        <v>4821190</v>
      </c>
      <c r="C90" s="17" t="s">
        <v>348</v>
      </c>
      <c r="D90" s="25">
        <v>44705</v>
      </c>
      <c r="E90" s="2">
        <v>77400000</v>
      </c>
      <c r="F90" s="1" t="s">
        <v>11</v>
      </c>
      <c r="G90" s="17"/>
      <c r="H90" s="17">
        <v>1</v>
      </c>
      <c r="I90" s="2">
        <v>61000000</v>
      </c>
      <c r="J90" s="2">
        <f>+I90</f>
        <v>61000000</v>
      </c>
      <c r="K90" s="17" t="s">
        <v>14</v>
      </c>
      <c r="L90" s="17" t="s">
        <v>340</v>
      </c>
    </row>
    <row r="91" spans="1:12" ht="30" hidden="1" x14ac:dyDescent="0.25">
      <c r="A91" s="17">
        <v>87</v>
      </c>
      <c r="B91" s="17">
        <v>4821190</v>
      </c>
      <c r="C91" s="17" t="s">
        <v>214</v>
      </c>
      <c r="D91" s="25">
        <v>44705</v>
      </c>
      <c r="E91" s="2">
        <v>95700000</v>
      </c>
      <c r="F91" s="1" t="s">
        <v>11</v>
      </c>
      <c r="G91" s="17"/>
      <c r="H91" s="17"/>
      <c r="I91" s="2">
        <v>42242000</v>
      </c>
      <c r="J91" s="2">
        <f>+I91</f>
        <v>42242000</v>
      </c>
      <c r="K91" s="17" t="s">
        <v>14</v>
      </c>
      <c r="L91" s="17" t="s">
        <v>340</v>
      </c>
    </row>
    <row r="92" spans="1:12" ht="30" hidden="1" x14ac:dyDescent="0.25">
      <c r="A92" s="17">
        <v>88</v>
      </c>
      <c r="B92" s="17">
        <v>4299990</v>
      </c>
      <c r="C92" s="17" t="s">
        <v>341</v>
      </c>
      <c r="D92" s="25">
        <v>44707</v>
      </c>
      <c r="E92" s="2">
        <f>+J92</f>
        <v>139340000</v>
      </c>
      <c r="F92" s="17" t="s">
        <v>15</v>
      </c>
      <c r="G92" s="17"/>
      <c r="H92" s="17"/>
      <c r="I92" s="2">
        <v>139340000</v>
      </c>
      <c r="J92" s="2">
        <v>139340000</v>
      </c>
      <c r="K92" s="17" t="s">
        <v>14</v>
      </c>
      <c r="L92" s="17" t="s">
        <v>207</v>
      </c>
    </row>
    <row r="93" spans="1:12" ht="30" hidden="1" x14ac:dyDescent="0.25">
      <c r="A93" s="17">
        <v>89</v>
      </c>
      <c r="B93" s="17">
        <v>4252130</v>
      </c>
      <c r="C93" s="17" t="s">
        <v>342</v>
      </c>
      <c r="D93" s="25">
        <v>44707</v>
      </c>
      <c r="E93" s="2" t="s">
        <v>205</v>
      </c>
      <c r="F93" s="17" t="s">
        <v>15</v>
      </c>
      <c r="G93" s="17"/>
      <c r="H93" s="17"/>
      <c r="I93" s="2" t="s">
        <v>205</v>
      </c>
      <c r="J93" s="2" t="s">
        <v>205</v>
      </c>
      <c r="K93" s="17" t="s">
        <v>17</v>
      </c>
      <c r="L93" s="17" t="s">
        <v>204</v>
      </c>
    </row>
    <row r="94" spans="1:12" ht="105" hidden="1" x14ac:dyDescent="0.25">
      <c r="A94" s="17">
        <v>90</v>
      </c>
      <c r="B94" s="17">
        <v>4299990</v>
      </c>
      <c r="C94" s="17" t="s">
        <v>343</v>
      </c>
      <c r="D94" s="25">
        <v>44711</v>
      </c>
      <c r="E94" s="2" t="s">
        <v>202</v>
      </c>
      <c r="F94" s="17" t="s">
        <v>15</v>
      </c>
      <c r="G94" s="17"/>
      <c r="H94" s="17">
        <v>1</v>
      </c>
      <c r="I94" s="2" t="s">
        <v>202</v>
      </c>
      <c r="J94" s="17" t="s">
        <v>202</v>
      </c>
      <c r="K94" s="17" t="s">
        <v>17</v>
      </c>
      <c r="L94" s="17" t="s">
        <v>51</v>
      </c>
    </row>
    <row r="95" spans="1:12" ht="45" x14ac:dyDescent="0.25">
      <c r="A95" s="17">
        <v>91</v>
      </c>
      <c r="B95" s="17">
        <v>4234100</v>
      </c>
      <c r="C95" s="17" t="s">
        <v>19</v>
      </c>
      <c r="D95" s="11">
        <v>44712</v>
      </c>
      <c r="E95" s="2">
        <f>+I95</f>
        <v>11210700</v>
      </c>
      <c r="F95" s="17" t="s">
        <v>15</v>
      </c>
      <c r="G95" s="17"/>
      <c r="H95" s="17">
        <v>1</v>
      </c>
      <c r="I95" s="2">
        <v>11210700</v>
      </c>
      <c r="J95" s="2">
        <f>+H95*I95</f>
        <v>11210700</v>
      </c>
      <c r="K95" s="17" t="s">
        <v>14</v>
      </c>
      <c r="L95" s="17" t="s">
        <v>79</v>
      </c>
    </row>
    <row r="96" spans="1:12" ht="135" hidden="1" x14ac:dyDescent="0.25">
      <c r="A96" s="17">
        <v>92</v>
      </c>
      <c r="B96" s="17">
        <v>4299990</v>
      </c>
      <c r="C96" s="17" t="s">
        <v>344</v>
      </c>
      <c r="D96" s="25">
        <v>44713</v>
      </c>
      <c r="E96" s="2" t="s">
        <v>186</v>
      </c>
      <c r="F96" s="17" t="s">
        <v>15</v>
      </c>
      <c r="G96" s="17"/>
      <c r="H96" s="17">
        <v>1</v>
      </c>
      <c r="I96" s="2">
        <v>300000000</v>
      </c>
      <c r="J96" s="2">
        <f>+H96*I96</f>
        <v>300000000</v>
      </c>
      <c r="K96" s="17" t="s">
        <v>14</v>
      </c>
      <c r="L96" s="17" t="s">
        <v>39</v>
      </c>
    </row>
    <row r="97" spans="1:12" ht="105" hidden="1" x14ac:dyDescent="0.25">
      <c r="A97" s="17">
        <v>93</v>
      </c>
      <c r="B97" s="17">
        <v>4299990</v>
      </c>
      <c r="C97" s="17" t="s">
        <v>345</v>
      </c>
      <c r="D97" s="25">
        <v>44714</v>
      </c>
      <c r="E97" s="2">
        <v>350000000</v>
      </c>
      <c r="F97" s="17" t="s">
        <v>15</v>
      </c>
      <c r="G97" s="17"/>
      <c r="H97" s="17">
        <v>1</v>
      </c>
      <c r="I97" s="2">
        <v>350000000</v>
      </c>
      <c r="J97" s="2">
        <f>+H97*I97</f>
        <v>350000000</v>
      </c>
      <c r="K97" s="17" t="s">
        <v>14</v>
      </c>
      <c r="L97" s="17" t="s">
        <v>39</v>
      </c>
    </row>
    <row r="98" spans="1:12" ht="90" hidden="1" x14ac:dyDescent="0.25">
      <c r="A98" s="17">
        <v>94</v>
      </c>
      <c r="B98" s="17">
        <v>4299990</v>
      </c>
      <c r="C98" s="17" t="s">
        <v>346</v>
      </c>
      <c r="D98" s="25">
        <v>44714</v>
      </c>
      <c r="E98" s="2">
        <v>200000000</v>
      </c>
      <c r="F98" s="17" t="s">
        <v>15</v>
      </c>
      <c r="G98" s="17"/>
      <c r="H98" s="17">
        <v>1</v>
      </c>
      <c r="I98" s="2">
        <v>200000000</v>
      </c>
      <c r="J98" s="2">
        <f>+H98*I98</f>
        <v>200000000</v>
      </c>
      <c r="K98" s="17" t="s">
        <v>14</v>
      </c>
      <c r="L98" s="17" t="s">
        <v>39</v>
      </c>
    </row>
    <row r="99" spans="1:12" ht="30" hidden="1" x14ac:dyDescent="0.25">
      <c r="A99" s="17">
        <v>95</v>
      </c>
      <c r="B99" s="17">
        <v>4211000</v>
      </c>
      <c r="C99" s="17" t="s">
        <v>127</v>
      </c>
      <c r="D99" s="25">
        <v>44722</v>
      </c>
      <c r="E99" s="2">
        <v>1500000</v>
      </c>
      <c r="F99" s="17" t="s">
        <v>15</v>
      </c>
      <c r="G99" s="17"/>
      <c r="H99" s="17"/>
      <c r="I99" s="2">
        <v>1500000</v>
      </c>
      <c r="J99" s="2">
        <f>+I99</f>
        <v>1500000</v>
      </c>
      <c r="K99" s="17" t="s">
        <v>14</v>
      </c>
      <c r="L99" s="17" t="s">
        <v>347</v>
      </c>
    </row>
    <row r="100" spans="1:12" ht="30" hidden="1" x14ac:dyDescent="0.25">
      <c r="A100" s="17">
        <v>96</v>
      </c>
      <c r="B100" s="17">
        <v>4252110</v>
      </c>
      <c r="C100" s="17" t="s">
        <v>350</v>
      </c>
      <c r="D100" s="25">
        <v>44723</v>
      </c>
      <c r="E100" s="2">
        <v>480000</v>
      </c>
      <c r="F100" s="17" t="s">
        <v>15</v>
      </c>
      <c r="G100" s="17"/>
      <c r="H100" s="17">
        <v>10</v>
      </c>
      <c r="I100" s="2">
        <v>39393</v>
      </c>
      <c r="J100" s="2">
        <f>+H100*I100</f>
        <v>393930</v>
      </c>
      <c r="K100" s="17" t="s">
        <v>22</v>
      </c>
      <c r="L100" s="17" t="s">
        <v>349</v>
      </c>
    </row>
    <row r="101" spans="1:12" ht="30" hidden="1" x14ac:dyDescent="0.25">
      <c r="A101" s="17">
        <v>97</v>
      </c>
      <c r="B101" s="17">
        <v>4252110</v>
      </c>
      <c r="C101" s="17" t="s">
        <v>352</v>
      </c>
      <c r="D101" s="25">
        <v>44728</v>
      </c>
      <c r="E101" s="2">
        <v>350000</v>
      </c>
      <c r="F101" s="17" t="s">
        <v>15</v>
      </c>
      <c r="G101" s="17"/>
      <c r="H101" s="17"/>
      <c r="I101" s="2">
        <v>217000</v>
      </c>
      <c r="J101" s="2">
        <f>+I101</f>
        <v>217000</v>
      </c>
      <c r="K101" s="17" t="s">
        <v>25</v>
      </c>
      <c r="L101" s="17" t="s">
        <v>351</v>
      </c>
    </row>
    <row r="102" spans="1:12" ht="30" hidden="1" x14ac:dyDescent="0.25">
      <c r="A102" s="17">
        <v>98</v>
      </c>
      <c r="B102" s="17">
        <v>4252110</v>
      </c>
      <c r="C102" s="17" t="s">
        <v>354</v>
      </c>
      <c r="D102" s="25">
        <v>44728</v>
      </c>
      <c r="E102" s="2">
        <v>1000000</v>
      </c>
      <c r="F102" s="17" t="s">
        <v>15</v>
      </c>
      <c r="G102" s="17"/>
      <c r="H102" s="17"/>
      <c r="I102" s="2">
        <v>760000</v>
      </c>
      <c r="J102" s="2">
        <f>+I102</f>
        <v>760000</v>
      </c>
      <c r="K102" s="17" t="s">
        <v>25</v>
      </c>
      <c r="L102" s="17" t="s">
        <v>353</v>
      </c>
    </row>
    <row r="103" spans="1:12" ht="30" hidden="1" x14ac:dyDescent="0.25">
      <c r="A103" s="17">
        <v>99</v>
      </c>
      <c r="B103" s="17">
        <v>4252110</v>
      </c>
      <c r="C103" s="17" t="s">
        <v>356</v>
      </c>
      <c r="D103" s="25">
        <v>44728</v>
      </c>
      <c r="E103" s="2">
        <v>1300000</v>
      </c>
      <c r="F103" s="17" t="s">
        <v>15</v>
      </c>
      <c r="G103" s="17"/>
      <c r="H103" s="17"/>
      <c r="I103" s="2">
        <v>806000</v>
      </c>
      <c r="J103" s="2">
        <f>+I103</f>
        <v>806000</v>
      </c>
      <c r="K103" s="17" t="s">
        <v>25</v>
      </c>
      <c r="L103" s="17" t="s">
        <v>355</v>
      </c>
    </row>
    <row r="104" spans="1:12" ht="30" hidden="1" x14ac:dyDescent="0.25">
      <c r="A104" s="17">
        <v>100</v>
      </c>
      <c r="B104" s="17">
        <v>4252110</v>
      </c>
      <c r="C104" s="17" t="s">
        <v>354</v>
      </c>
      <c r="D104" s="25">
        <v>44728</v>
      </c>
      <c r="E104" s="2">
        <v>1800000</v>
      </c>
      <c r="F104" s="17" t="s">
        <v>15</v>
      </c>
      <c r="G104" s="17"/>
      <c r="H104" s="17"/>
      <c r="I104" s="2">
        <v>828000</v>
      </c>
      <c r="J104" s="2">
        <f>+I104</f>
        <v>828000</v>
      </c>
      <c r="K104" s="17" t="s">
        <v>25</v>
      </c>
      <c r="L104" s="17" t="s">
        <v>355</v>
      </c>
    </row>
    <row r="105" spans="1:12" ht="30" hidden="1" x14ac:dyDescent="0.25">
      <c r="A105" s="17">
        <v>101</v>
      </c>
      <c r="B105" s="17">
        <v>4252120</v>
      </c>
      <c r="C105" s="17" t="s">
        <v>84</v>
      </c>
      <c r="D105" s="25">
        <v>44730</v>
      </c>
      <c r="E105" s="2">
        <f>190*55000</f>
        <v>10450000</v>
      </c>
      <c r="F105" s="17" t="s">
        <v>15</v>
      </c>
      <c r="G105" s="17"/>
      <c r="H105" s="17">
        <v>190</v>
      </c>
      <c r="I105" s="2">
        <v>49948</v>
      </c>
      <c r="J105" s="2">
        <f>+H105*I105</f>
        <v>9490120</v>
      </c>
      <c r="K105" s="17" t="s">
        <v>22</v>
      </c>
      <c r="L105" s="17" t="s">
        <v>92</v>
      </c>
    </row>
    <row r="106" spans="1:12" ht="30" hidden="1" x14ac:dyDescent="0.25">
      <c r="A106" s="17">
        <v>102</v>
      </c>
      <c r="B106" s="17">
        <v>4252110</v>
      </c>
      <c r="C106" s="17" t="s">
        <v>149</v>
      </c>
      <c r="D106" s="25">
        <v>44730</v>
      </c>
      <c r="E106" s="2">
        <f>50*25000</f>
        <v>1250000</v>
      </c>
      <c r="F106" s="17" t="s">
        <v>15</v>
      </c>
      <c r="G106" s="17"/>
      <c r="H106" s="17">
        <v>50</v>
      </c>
      <c r="I106" s="2">
        <v>16900</v>
      </c>
      <c r="J106" s="2">
        <f>+H106*I106</f>
        <v>845000</v>
      </c>
      <c r="K106" s="17" t="s">
        <v>22</v>
      </c>
      <c r="L106" s="17" t="s">
        <v>147</v>
      </c>
    </row>
    <row r="107" spans="1:12" ht="30" hidden="1" x14ac:dyDescent="0.25">
      <c r="A107" s="17">
        <v>103</v>
      </c>
      <c r="B107" s="17">
        <v>4299990</v>
      </c>
      <c r="C107" s="17" t="s">
        <v>357</v>
      </c>
      <c r="D107" s="25">
        <v>44730</v>
      </c>
      <c r="E107" s="2">
        <v>1500000</v>
      </c>
      <c r="F107" s="17" t="s">
        <v>15</v>
      </c>
      <c r="G107" s="17"/>
      <c r="H107" s="17">
        <v>1</v>
      </c>
      <c r="I107" s="2">
        <v>899999</v>
      </c>
      <c r="J107" s="2">
        <f>+H107*I107</f>
        <v>899999</v>
      </c>
      <c r="K107" s="17" t="s">
        <v>22</v>
      </c>
      <c r="L107" s="17" t="s">
        <v>125</v>
      </c>
    </row>
    <row r="108" spans="1:12" ht="30" hidden="1" x14ac:dyDescent="0.25">
      <c r="A108" s="17">
        <v>104</v>
      </c>
      <c r="B108" s="17">
        <v>4252110</v>
      </c>
      <c r="C108" s="17" t="s">
        <v>358</v>
      </c>
      <c r="D108" s="25">
        <v>44731</v>
      </c>
      <c r="E108" s="2">
        <v>1850000</v>
      </c>
      <c r="F108" s="17" t="s">
        <v>15</v>
      </c>
      <c r="G108" s="17"/>
      <c r="H108" s="17">
        <v>10</v>
      </c>
      <c r="I108" s="2">
        <v>134600</v>
      </c>
      <c r="J108" s="2">
        <f>+H108*I108</f>
        <v>1346000</v>
      </c>
      <c r="K108" s="17" t="s">
        <v>22</v>
      </c>
      <c r="L108" s="17" t="s">
        <v>139</v>
      </c>
    </row>
  </sheetData>
  <autoFilter ref="A4:L108">
    <filterColumn colId="1">
      <filters>
        <filter val="4234100"/>
      </filters>
    </filterColumn>
  </autoFilter>
  <mergeCells count="1">
    <mergeCell ref="B2:L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L44"/>
  <sheetViews>
    <sheetView zoomScale="90" zoomScaleNormal="90" workbookViewId="0">
      <selection activeCell="K51" sqref="K51"/>
    </sheetView>
  </sheetViews>
  <sheetFormatPr defaultColWidth="9" defaultRowHeight="15" x14ac:dyDescent="0.25"/>
  <cols>
    <col min="1" max="1" width="3.85546875" style="4" customWidth="1"/>
    <col min="2" max="2" width="12.5703125" style="4" customWidth="1"/>
    <col min="3" max="4" width="25" style="4" customWidth="1"/>
    <col min="5" max="5" width="20.5703125" style="4" bestFit="1" customWidth="1"/>
    <col min="6" max="6" width="18.85546875" style="4" customWidth="1"/>
    <col min="7" max="7" width="16.140625" style="4" hidden="1" customWidth="1"/>
    <col min="8" max="8" width="16" style="4" bestFit="1" customWidth="1"/>
    <col min="9" max="9" width="16.85546875" style="4" customWidth="1"/>
    <col min="10" max="10" width="19.5703125" style="4" customWidth="1"/>
    <col min="11" max="11" width="15.140625" style="4" customWidth="1"/>
    <col min="12" max="12" width="26.42578125" style="4" bestFit="1" customWidth="1"/>
    <col min="13" max="16384" width="9" style="4"/>
  </cols>
  <sheetData>
    <row r="2" spans="1:12" ht="48.2" customHeight="1" x14ac:dyDescent="0.25">
      <c r="B2" s="29" t="s">
        <v>29</v>
      </c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x14ac:dyDescent="0.25">
      <c r="L3" s="12" t="s">
        <v>111</v>
      </c>
    </row>
    <row r="4" spans="1:12" ht="96.4" customHeight="1" x14ac:dyDescent="0.25">
      <c r="A4" s="5" t="s">
        <v>0</v>
      </c>
      <c r="B4" s="5" t="s">
        <v>1</v>
      </c>
      <c r="C4" s="5" t="s">
        <v>2</v>
      </c>
      <c r="D4" s="5" t="s">
        <v>73</v>
      </c>
      <c r="E4" s="5" t="s">
        <v>16</v>
      </c>
      <c r="F4" s="5" t="s">
        <v>3</v>
      </c>
      <c r="G4" s="5" t="s">
        <v>4</v>
      </c>
      <c r="H4" s="5" t="s">
        <v>9</v>
      </c>
      <c r="I4" s="5" t="s">
        <v>5</v>
      </c>
      <c r="J4" s="5" t="s">
        <v>6</v>
      </c>
      <c r="K4" s="5" t="s">
        <v>13</v>
      </c>
      <c r="L4" s="5" t="s">
        <v>8</v>
      </c>
    </row>
    <row r="5" spans="1:12" ht="30" hidden="1" x14ac:dyDescent="0.25">
      <c r="A5" s="17">
        <v>1</v>
      </c>
      <c r="B5" s="17">
        <v>4821190</v>
      </c>
      <c r="C5" s="17" t="s">
        <v>18</v>
      </c>
      <c r="D5" s="11">
        <v>44573</v>
      </c>
      <c r="E5" s="7">
        <f t="shared" ref="E5:E10" si="0">+J5</f>
        <v>336000</v>
      </c>
      <c r="F5" s="17" t="s">
        <v>15</v>
      </c>
      <c r="G5" s="8">
        <f>+H5</f>
        <v>2</v>
      </c>
      <c r="H5" s="9">
        <v>2</v>
      </c>
      <c r="I5" s="10">
        <v>168000</v>
      </c>
      <c r="J5" s="10">
        <f t="shared" ref="J5:J13" si="1">+H5*I5</f>
        <v>336000</v>
      </c>
      <c r="K5" s="17" t="s">
        <v>14</v>
      </c>
      <c r="L5" s="17" t="s">
        <v>75</v>
      </c>
    </row>
    <row r="6" spans="1:12" ht="30" hidden="1" x14ac:dyDescent="0.25">
      <c r="A6" s="17">
        <v>2</v>
      </c>
      <c r="B6" s="17">
        <v>4299990</v>
      </c>
      <c r="C6" s="17" t="s">
        <v>76</v>
      </c>
      <c r="D6" s="11">
        <v>44578</v>
      </c>
      <c r="E6" s="3">
        <f t="shared" si="0"/>
        <v>9750000</v>
      </c>
      <c r="F6" s="1" t="s">
        <v>15</v>
      </c>
      <c r="G6" s="3">
        <f>+H6</f>
        <v>6500</v>
      </c>
      <c r="H6" s="17">
        <v>6500</v>
      </c>
      <c r="I6" s="17">
        <v>1500</v>
      </c>
      <c r="J6" s="2">
        <f t="shared" si="1"/>
        <v>9750000</v>
      </c>
      <c r="K6" s="1" t="s">
        <v>14</v>
      </c>
      <c r="L6" s="17" t="s">
        <v>72</v>
      </c>
    </row>
    <row r="7" spans="1:12" ht="30" hidden="1" x14ac:dyDescent="0.25">
      <c r="A7" s="17">
        <v>3</v>
      </c>
      <c r="B7" s="17">
        <v>4299990</v>
      </c>
      <c r="C7" s="17" t="s">
        <v>77</v>
      </c>
      <c r="D7" s="11">
        <v>44579</v>
      </c>
      <c r="E7" s="3">
        <f t="shared" si="0"/>
        <v>25651824</v>
      </c>
      <c r="F7" s="1" t="s">
        <v>15</v>
      </c>
      <c r="G7" s="3">
        <f>+H7</f>
        <v>1</v>
      </c>
      <c r="H7" s="17">
        <v>1</v>
      </c>
      <c r="I7" s="17">
        <v>25651824</v>
      </c>
      <c r="J7" s="2">
        <f t="shared" si="1"/>
        <v>25651824</v>
      </c>
      <c r="K7" s="1" t="s">
        <v>14</v>
      </c>
      <c r="L7" s="17" t="s">
        <v>78</v>
      </c>
    </row>
    <row r="8" spans="1:12" ht="45" x14ac:dyDescent="0.25">
      <c r="A8" s="17">
        <v>4</v>
      </c>
      <c r="B8" s="17">
        <v>4234100</v>
      </c>
      <c r="C8" s="17" t="s">
        <v>19</v>
      </c>
      <c r="D8" s="11">
        <v>44580</v>
      </c>
      <c r="E8" s="3">
        <f t="shared" si="0"/>
        <v>1678300</v>
      </c>
      <c r="F8" s="1" t="s">
        <v>11</v>
      </c>
      <c r="G8" s="3">
        <f>+H8</f>
        <v>1</v>
      </c>
      <c r="H8" s="17">
        <v>1</v>
      </c>
      <c r="I8" s="3">
        <v>1678300</v>
      </c>
      <c r="J8" s="2">
        <f t="shared" si="1"/>
        <v>1678300</v>
      </c>
      <c r="K8" s="1" t="s">
        <v>14</v>
      </c>
      <c r="L8" s="17" t="s">
        <v>79</v>
      </c>
    </row>
    <row r="9" spans="1:12" ht="45" x14ac:dyDescent="0.25">
      <c r="A9" s="17">
        <v>5</v>
      </c>
      <c r="B9" s="17">
        <v>4234100</v>
      </c>
      <c r="C9" s="17" t="s">
        <v>19</v>
      </c>
      <c r="D9" s="11">
        <v>44581</v>
      </c>
      <c r="E9" s="3">
        <f t="shared" si="0"/>
        <v>6290000</v>
      </c>
      <c r="F9" s="1" t="s">
        <v>15</v>
      </c>
      <c r="G9" s="3"/>
      <c r="H9" s="17">
        <v>1</v>
      </c>
      <c r="I9" s="3">
        <v>6290000</v>
      </c>
      <c r="J9" s="2">
        <f t="shared" si="1"/>
        <v>6290000</v>
      </c>
      <c r="K9" s="1" t="s">
        <v>14</v>
      </c>
      <c r="L9" s="17" t="s">
        <v>56</v>
      </c>
    </row>
    <row r="10" spans="1:12" ht="45" x14ac:dyDescent="0.25">
      <c r="A10" s="17">
        <v>6</v>
      </c>
      <c r="B10" s="17">
        <v>4234100</v>
      </c>
      <c r="C10" s="17" t="s">
        <v>19</v>
      </c>
      <c r="D10" s="11">
        <v>44588</v>
      </c>
      <c r="E10" s="3">
        <f t="shared" si="0"/>
        <v>6115000</v>
      </c>
      <c r="F10" s="1" t="s">
        <v>15</v>
      </c>
      <c r="G10" s="3"/>
      <c r="H10" s="17">
        <v>1</v>
      </c>
      <c r="I10" s="3">
        <v>6115000</v>
      </c>
      <c r="J10" s="2">
        <f t="shared" si="1"/>
        <v>6115000</v>
      </c>
      <c r="K10" s="1" t="s">
        <v>14</v>
      </c>
      <c r="L10" s="17" t="s">
        <v>56</v>
      </c>
    </row>
    <row r="11" spans="1:12" ht="30" hidden="1" x14ac:dyDescent="0.25">
      <c r="A11" s="17">
        <v>7</v>
      </c>
      <c r="B11" s="17">
        <v>4252110</v>
      </c>
      <c r="C11" s="17" t="s">
        <v>81</v>
      </c>
      <c r="D11" s="11">
        <v>44590</v>
      </c>
      <c r="E11" s="3">
        <v>2300000</v>
      </c>
      <c r="F11" s="1" t="s">
        <v>15</v>
      </c>
      <c r="G11" s="3"/>
      <c r="H11" s="17">
        <v>500</v>
      </c>
      <c r="I11" s="3">
        <v>1870</v>
      </c>
      <c r="J11" s="2">
        <f t="shared" si="1"/>
        <v>935000</v>
      </c>
      <c r="K11" s="1" t="s">
        <v>22</v>
      </c>
      <c r="L11" s="17" t="s">
        <v>80</v>
      </c>
    </row>
    <row r="12" spans="1:12" ht="30" hidden="1" x14ac:dyDescent="0.25">
      <c r="A12" s="17">
        <v>8</v>
      </c>
      <c r="B12" s="17">
        <v>4252130</v>
      </c>
      <c r="C12" s="17" t="s">
        <v>82</v>
      </c>
      <c r="D12" s="11">
        <v>44595</v>
      </c>
      <c r="E12" s="3">
        <v>21600000</v>
      </c>
      <c r="F12" s="1" t="s">
        <v>15</v>
      </c>
      <c r="G12" s="3"/>
      <c r="H12" s="17">
        <v>5400</v>
      </c>
      <c r="I12" s="3">
        <v>2992</v>
      </c>
      <c r="J12" s="2">
        <f t="shared" si="1"/>
        <v>16156800</v>
      </c>
      <c r="K12" s="1" t="s">
        <v>23</v>
      </c>
      <c r="L12" s="17" t="s">
        <v>27</v>
      </c>
    </row>
    <row r="13" spans="1:12" ht="30" hidden="1" x14ac:dyDescent="0.25">
      <c r="A13" s="17">
        <v>9</v>
      </c>
      <c r="B13" s="17">
        <v>4252120</v>
      </c>
      <c r="C13" s="17" t="s">
        <v>84</v>
      </c>
      <c r="D13" s="11">
        <v>44598</v>
      </c>
      <c r="E13" s="3">
        <v>1750000</v>
      </c>
      <c r="F13" s="1" t="s">
        <v>15</v>
      </c>
      <c r="G13" s="3"/>
      <c r="H13" s="17">
        <v>50</v>
      </c>
      <c r="I13" s="3">
        <v>33000</v>
      </c>
      <c r="J13" s="2">
        <f t="shared" si="1"/>
        <v>1650000</v>
      </c>
      <c r="K13" s="1" t="s">
        <v>22</v>
      </c>
      <c r="L13" s="17" t="s">
        <v>83</v>
      </c>
    </row>
    <row r="14" spans="1:12" ht="30" hidden="1" x14ac:dyDescent="0.25">
      <c r="A14" s="17">
        <v>10</v>
      </c>
      <c r="B14" s="17">
        <v>4821190</v>
      </c>
      <c r="C14" s="17" t="s">
        <v>18</v>
      </c>
      <c r="D14" s="11">
        <v>44606</v>
      </c>
      <c r="E14" s="7">
        <f>+J14</f>
        <v>336000</v>
      </c>
      <c r="F14" s="17" t="s">
        <v>15</v>
      </c>
      <c r="G14" s="8">
        <f>+H14</f>
        <v>2</v>
      </c>
      <c r="H14" s="17">
        <v>2</v>
      </c>
      <c r="I14" s="10">
        <v>168000</v>
      </c>
      <c r="J14" s="10">
        <f t="shared" ref="J14:J43" si="2">+H14*I14</f>
        <v>336000</v>
      </c>
      <c r="K14" s="17" t="s">
        <v>14</v>
      </c>
      <c r="L14" s="17" t="s">
        <v>75</v>
      </c>
    </row>
    <row r="15" spans="1:12" ht="30" hidden="1" x14ac:dyDescent="0.25">
      <c r="A15" s="17">
        <v>11</v>
      </c>
      <c r="B15" s="17">
        <v>4354990</v>
      </c>
      <c r="C15" s="17" t="s">
        <v>86</v>
      </c>
      <c r="D15" s="11">
        <v>44611</v>
      </c>
      <c r="E15" s="3">
        <v>13400000</v>
      </c>
      <c r="F15" s="17" t="s">
        <v>15</v>
      </c>
      <c r="G15" s="3"/>
      <c r="H15" s="17">
        <v>1</v>
      </c>
      <c r="I15" s="3">
        <v>6624000</v>
      </c>
      <c r="J15" s="2">
        <f t="shared" si="2"/>
        <v>6624000</v>
      </c>
      <c r="K15" s="1" t="s">
        <v>22</v>
      </c>
      <c r="L15" s="17" t="s">
        <v>85</v>
      </c>
    </row>
    <row r="16" spans="1:12" ht="30" hidden="1" x14ac:dyDescent="0.25">
      <c r="A16" s="17">
        <v>12</v>
      </c>
      <c r="B16" s="17">
        <v>4252110</v>
      </c>
      <c r="C16" s="17" t="s">
        <v>88</v>
      </c>
      <c r="D16" s="11">
        <v>44619</v>
      </c>
      <c r="E16" s="3">
        <v>2200000</v>
      </c>
      <c r="F16" s="17" t="s">
        <v>15</v>
      </c>
      <c r="G16" s="3"/>
      <c r="H16" s="17">
        <v>2</v>
      </c>
      <c r="I16" s="3">
        <v>879298</v>
      </c>
      <c r="J16" s="2">
        <f t="shared" si="2"/>
        <v>1758596</v>
      </c>
      <c r="K16" s="1" t="s">
        <v>22</v>
      </c>
      <c r="L16" s="17" t="s">
        <v>87</v>
      </c>
    </row>
    <row r="17" spans="1:12" ht="30" hidden="1" x14ac:dyDescent="0.25">
      <c r="A17" s="17">
        <v>13</v>
      </c>
      <c r="B17" s="17">
        <v>4821190</v>
      </c>
      <c r="C17" s="17" t="s">
        <v>18</v>
      </c>
      <c r="D17" s="11">
        <v>44629</v>
      </c>
      <c r="E17" s="3">
        <v>336000</v>
      </c>
      <c r="F17" s="17" t="s">
        <v>15</v>
      </c>
      <c r="G17" s="3"/>
      <c r="H17" s="17">
        <v>2</v>
      </c>
      <c r="I17" s="3">
        <v>168000</v>
      </c>
      <c r="J17" s="2">
        <f t="shared" si="2"/>
        <v>336000</v>
      </c>
      <c r="K17" s="17" t="s">
        <v>14</v>
      </c>
      <c r="L17" s="17" t="s">
        <v>89</v>
      </c>
    </row>
    <row r="18" spans="1:12" ht="30" hidden="1" x14ac:dyDescent="0.25">
      <c r="A18" s="17">
        <v>14</v>
      </c>
      <c r="B18" s="1">
        <v>4299990</v>
      </c>
      <c r="C18" s="17" t="s">
        <v>91</v>
      </c>
      <c r="D18" s="11">
        <v>44630</v>
      </c>
      <c r="E18" s="3">
        <v>166060000</v>
      </c>
      <c r="F18" s="17" t="s">
        <v>15</v>
      </c>
      <c r="G18" s="3"/>
      <c r="H18" s="17">
        <v>500</v>
      </c>
      <c r="I18" s="3">
        <v>332120</v>
      </c>
      <c r="J18" s="2">
        <f t="shared" si="2"/>
        <v>166060000</v>
      </c>
      <c r="K18" s="17" t="s">
        <v>14</v>
      </c>
      <c r="L18" s="17" t="s">
        <v>90</v>
      </c>
    </row>
    <row r="19" spans="1:12" ht="30" hidden="1" x14ac:dyDescent="0.25">
      <c r="A19" s="17">
        <v>15</v>
      </c>
      <c r="B19" s="17">
        <v>4252120</v>
      </c>
      <c r="C19" s="17" t="s">
        <v>84</v>
      </c>
      <c r="D19" s="11">
        <v>44632</v>
      </c>
      <c r="E19" s="3">
        <v>8000000</v>
      </c>
      <c r="F19" s="17" t="s">
        <v>15</v>
      </c>
      <c r="G19" s="3"/>
      <c r="H19" s="17">
        <v>200</v>
      </c>
      <c r="I19" s="3">
        <v>38798</v>
      </c>
      <c r="J19" s="2">
        <f t="shared" si="2"/>
        <v>7759600</v>
      </c>
      <c r="K19" s="1" t="s">
        <v>22</v>
      </c>
      <c r="L19" s="17" t="s">
        <v>92</v>
      </c>
    </row>
    <row r="20" spans="1:12" ht="30" hidden="1" x14ac:dyDescent="0.25">
      <c r="A20" s="17">
        <v>16</v>
      </c>
      <c r="B20" s="17">
        <v>4252130</v>
      </c>
      <c r="C20" s="17" t="s">
        <v>82</v>
      </c>
      <c r="D20" s="11">
        <v>44632</v>
      </c>
      <c r="E20" s="3">
        <v>112500000</v>
      </c>
      <c r="F20" s="17" t="s">
        <v>15</v>
      </c>
      <c r="G20" s="3"/>
      <c r="H20" s="17">
        <v>75000</v>
      </c>
      <c r="I20" s="3">
        <v>1099.0999999999999</v>
      </c>
      <c r="J20" s="2">
        <f t="shared" si="2"/>
        <v>82432500</v>
      </c>
      <c r="K20" s="1" t="s">
        <v>23</v>
      </c>
      <c r="L20" s="17" t="s">
        <v>93</v>
      </c>
    </row>
    <row r="21" spans="1:12" ht="45" x14ac:dyDescent="0.25">
      <c r="A21" s="17">
        <v>17</v>
      </c>
      <c r="B21" s="17">
        <v>4234100</v>
      </c>
      <c r="C21" s="17" t="s">
        <v>19</v>
      </c>
      <c r="D21" s="11">
        <v>44636</v>
      </c>
      <c r="E21" s="3">
        <v>513400</v>
      </c>
      <c r="F21" s="17" t="s">
        <v>15</v>
      </c>
      <c r="G21" s="3"/>
      <c r="H21" s="17">
        <v>1</v>
      </c>
      <c r="I21" s="3">
        <v>513400</v>
      </c>
      <c r="J21" s="2">
        <f t="shared" si="2"/>
        <v>513400</v>
      </c>
      <c r="K21" s="17" t="s">
        <v>14</v>
      </c>
      <c r="L21" s="17" t="s">
        <v>79</v>
      </c>
    </row>
    <row r="22" spans="1:12" ht="30" hidden="1" x14ac:dyDescent="0.25">
      <c r="A22" s="17">
        <v>18</v>
      </c>
      <c r="B22" s="17">
        <v>4299990</v>
      </c>
      <c r="C22" s="17" t="s">
        <v>95</v>
      </c>
      <c r="D22" s="11">
        <v>44636</v>
      </c>
      <c r="E22" s="3">
        <v>6000000</v>
      </c>
      <c r="F22" s="17" t="s">
        <v>15</v>
      </c>
      <c r="G22" s="3"/>
      <c r="H22" s="17">
        <v>150</v>
      </c>
      <c r="I22" s="3">
        <v>29900</v>
      </c>
      <c r="J22" s="2">
        <f t="shared" si="2"/>
        <v>4485000</v>
      </c>
      <c r="K22" s="1" t="s">
        <v>23</v>
      </c>
      <c r="L22" s="17" t="s">
        <v>27</v>
      </c>
    </row>
    <row r="23" spans="1:12" ht="30" hidden="1" x14ac:dyDescent="0.25">
      <c r="A23" s="17">
        <v>19</v>
      </c>
      <c r="B23" s="17">
        <v>4252110</v>
      </c>
      <c r="C23" s="17" t="s">
        <v>94</v>
      </c>
      <c r="D23" s="11">
        <v>44638</v>
      </c>
      <c r="E23" s="3">
        <v>77000000</v>
      </c>
      <c r="F23" s="17" t="s">
        <v>15</v>
      </c>
      <c r="G23" s="3"/>
      <c r="H23" s="17">
        <v>1000</v>
      </c>
      <c r="I23" s="3">
        <v>65000</v>
      </c>
      <c r="J23" s="2">
        <f t="shared" si="2"/>
        <v>65000000</v>
      </c>
      <c r="K23" s="1" t="s">
        <v>23</v>
      </c>
      <c r="L23" s="17" t="s">
        <v>27</v>
      </c>
    </row>
    <row r="24" spans="1:12" ht="30" hidden="1" x14ac:dyDescent="0.25">
      <c r="A24" s="17">
        <v>20</v>
      </c>
      <c r="B24" s="17">
        <v>4252110</v>
      </c>
      <c r="C24" s="17" t="s">
        <v>96</v>
      </c>
      <c r="D24" s="11">
        <v>44638</v>
      </c>
      <c r="E24" s="3">
        <v>80000000</v>
      </c>
      <c r="F24" s="17" t="s">
        <v>15</v>
      </c>
      <c r="G24" s="3"/>
      <c r="H24" s="17">
        <v>1000</v>
      </c>
      <c r="I24" s="3">
        <v>66000</v>
      </c>
      <c r="J24" s="2">
        <f t="shared" si="2"/>
        <v>66000000</v>
      </c>
      <c r="K24" s="1" t="s">
        <v>23</v>
      </c>
      <c r="L24" s="17" t="s">
        <v>27</v>
      </c>
    </row>
    <row r="25" spans="1:12" ht="30" hidden="1" x14ac:dyDescent="0.25">
      <c r="A25" s="17">
        <v>21</v>
      </c>
      <c r="B25" s="17">
        <v>4299990</v>
      </c>
      <c r="C25" s="17" t="s">
        <v>98</v>
      </c>
      <c r="D25" s="11">
        <v>44644</v>
      </c>
      <c r="E25" s="3">
        <v>3000000</v>
      </c>
      <c r="F25" s="17" t="s">
        <v>15</v>
      </c>
      <c r="G25" s="3"/>
      <c r="H25" s="17">
        <v>1</v>
      </c>
      <c r="I25" s="3">
        <v>1999999</v>
      </c>
      <c r="J25" s="2">
        <f t="shared" si="2"/>
        <v>1999999</v>
      </c>
      <c r="K25" s="1" t="s">
        <v>22</v>
      </c>
      <c r="L25" s="17" t="s">
        <v>97</v>
      </c>
    </row>
    <row r="26" spans="1:12" ht="30" hidden="1" x14ac:dyDescent="0.25">
      <c r="A26" s="17">
        <v>22</v>
      </c>
      <c r="B26" s="17">
        <v>4299990</v>
      </c>
      <c r="C26" s="17" t="s">
        <v>98</v>
      </c>
      <c r="D26" s="11">
        <v>44644</v>
      </c>
      <c r="E26" s="3">
        <v>4000000</v>
      </c>
      <c r="F26" s="17" t="s">
        <v>15</v>
      </c>
      <c r="G26" s="3"/>
      <c r="H26" s="17">
        <v>1</v>
      </c>
      <c r="I26" s="3">
        <v>2500000</v>
      </c>
      <c r="J26" s="2">
        <f t="shared" si="2"/>
        <v>2500000</v>
      </c>
      <c r="K26" s="1" t="s">
        <v>22</v>
      </c>
      <c r="L26" s="17" t="s">
        <v>97</v>
      </c>
    </row>
    <row r="27" spans="1:12" ht="30" hidden="1" x14ac:dyDescent="0.25">
      <c r="A27" s="17">
        <v>23</v>
      </c>
      <c r="B27" s="17">
        <v>4299990</v>
      </c>
      <c r="C27" s="17" t="s">
        <v>100</v>
      </c>
      <c r="D27" s="11">
        <v>44644</v>
      </c>
      <c r="E27" s="3">
        <v>9000000</v>
      </c>
      <c r="F27" s="17" t="s">
        <v>15</v>
      </c>
      <c r="G27" s="3"/>
      <c r="H27" s="17">
        <v>500</v>
      </c>
      <c r="I27" s="3">
        <v>14000</v>
      </c>
      <c r="J27" s="2">
        <f t="shared" si="2"/>
        <v>7000000</v>
      </c>
      <c r="K27" s="1" t="s">
        <v>23</v>
      </c>
      <c r="L27" s="17" t="s">
        <v>99</v>
      </c>
    </row>
    <row r="28" spans="1:12" ht="30" hidden="1" x14ac:dyDescent="0.25">
      <c r="A28" s="17">
        <v>24</v>
      </c>
      <c r="B28" s="17">
        <v>4299990</v>
      </c>
      <c r="C28" s="17" t="s">
        <v>100</v>
      </c>
      <c r="D28" s="11">
        <v>44644</v>
      </c>
      <c r="E28" s="3">
        <v>9000000</v>
      </c>
      <c r="F28" s="17" t="s">
        <v>15</v>
      </c>
      <c r="G28" s="3"/>
      <c r="H28" s="17">
        <v>500</v>
      </c>
      <c r="I28" s="3">
        <v>15000</v>
      </c>
      <c r="J28" s="2">
        <f t="shared" si="2"/>
        <v>7500000</v>
      </c>
      <c r="K28" s="1" t="s">
        <v>23</v>
      </c>
      <c r="L28" s="17" t="s">
        <v>99</v>
      </c>
    </row>
    <row r="29" spans="1:12" ht="30" hidden="1" x14ac:dyDescent="0.25">
      <c r="A29" s="17">
        <v>25</v>
      </c>
      <c r="B29" s="17">
        <v>4299990</v>
      </c>
      <c r="C29" s="17" t="s">
        <v>104</v>
      </c>
      <c r="D29" s="11">
        <v>44644</v>
      </c>
      <c r="E29" s="3">
        <v>7500000</v>
      </c>
      <c r="F29" s="17" t="s">
        <v>15</v>
      </c>
      <c r="G29" s="3"/>
      <c r="H29" s="17">
        <v>150</v>
      </c>
      <c r="I29" s="3">
        <v>40000</v>
      </c>
      <c r="J29" s="2">
        <f t="shared" si="2"/>
        <v>6000000</v>
      </c>
      <c r="K29" s="1" t="s">
        <v>23</v>
      </c>
      <c r="L29" s="17" t="s">
        <v>103</v>
      </c>
    </row>
    <row r="30" spans="1:12" ht="30" hidden="1" x14ac:dyDescent="0.25">
      <c r="A30" s="17">
        <v>26</v>
      </c>
      <c r="B30" s="17">
        <v>4299990</v>
      </c>
      <c r="C30" s="17" t="s">
        <v>104</v>
      </c>
      <c r="D30" s="11">
        <v>44644</v>
      </c>
      <c r="E30" s="3">
        <v>7500000</v>
      </c>
      <c r="F30" s="17" t="s">
        <v>15</v>
      </c>
      <c r="G30" s="3"/>
      <c r="H30" s="17">
        <v>150</v>
      </c>
      <c r="I30" s="3">
        <v>39500</v>
      </c>
      <c r="J30" s="2">
        <f t="shared" si="2"/>
        <v>5925000</v>
      </c>
      <c r="K30" s="1" t="s">
        <v>23</v>
      </c>
      <c r="L30" s="17" t="s">
        <v>99</v>
      </c>
    </row>
    <row r="31" spans="1:12" ht="30" hidden="1" x14ac:dyDescent="0.25">
      <c r="A31" s="17">
        <v>27</v>
      </c>
      <c r="B31" s="17">
        <v>4299990</v>
      </c>
      <c r="C31" s="17" t="s">
        <v>101</v>
      </c>
      <c r="D31" s="11">
        <v>44644</v>
      </c>
      <c r="E31" s="3">
        <v>10500000</v>
      </c>
      <c r="F31" s="17" t="s">
        <v>15</v>
      </c>
      <c r="G31" s="3"/>
      <c r="H31" s="17">
        <v>300</v>
      </c>
      <c r="I31" s="3">
        <v>31000</v>
      </c>
      <c r="J31" s="2">
        <f t="shared" si="2"/>
        <v>9300000</v>
      </c>
      <c r="K31" s="1" t="s">
        <v>23</v>
      </c>
      <c r="L31" s="17" t="s">
        <v>27</v>
      </c>
    </row>
    <row r="32" spans="1:12" ht="30" hidden="1" x14ac:dyDescent="0.25">
      <c r="A32" s="17">
        <v>28</v>
      </c>
      <c r="B32" s="17">
        <v>4299990</v>
      </c>
      <c r="C32" s="17" t="s">
        <v>101</v>
      </c>
      <c r="D32" s="11">
        <v>44644</v>
      </c>
      <c r="E32" s="3">
        <v>12250000</v>
      </c>
      <c r="F32" s="17" t="s">
        <v>15</v>
      </c>
      <c r="G32" s="3"/>
      <c r="H32" s="17">
        <v>350</v>
      </c>
      <c r="I32" s="3">
        <v>31000</v>
      </c>
      <c r="J32" s="2">
        <f t="shared" si="2"/>
        <v>10850000</v>
      </c>
      <c r="K32" s="1" t="s">
        <v>23</v>
      </c>
      <c r="L32" s="17" t="s">
        <v>27</v>
      </c>
    </row>
    <row r="33" spans="1:12" ht="30" hidden="1" x14ac:dyDescent="0.25">
      <c r="A33" s="17">
        <v>29</v>
      </c>
      <c r="B33" s="17">
        <v>4299990</v>
      </c>
      <c r="C33" s="17" t="s">
        <v>101</v>
      </c>
      <c r="D33" s="11">
        <v>44644</v>
      </c>
      <c r="E33" s="3">
        <v>12250000</v>
      </c>
      <c r="F33" s="17" t="s">
        <v>15</v>
      </c>
      <c r="G33" s="3"/>
      <c r="H33" s="17">
        <v>350</v>
      </c>
      <c r="I33" s="3">
        <v>31000</v>
      </c>
      <c r="J33" s="2">
        <f t="shared" si="2"/>
        <v>10850000</v>
      </c>
      <c r="K33" s="1" t="s">
        <v>23</v>
      </c>
      <c r="L33" s="17" t="s">
        <v>27</v>
      </c>
    </row>
    <row r="34" spans="1:12" ht="30" hidden="1" x14ac:dyDescent="0.25">
      <c r="A34" s="17">
        <v>30</v>
      </c>
      <c r="B34" s="17">
        <v>4299990</v>
      </c>
      <c r="C34" s="17" t="s">
        <v>102</v>
      </c>
      <c r="D34" s="11">
        <v>44644</v>
      </c>
      <c r="E34" s="3">
        <v>72000000</v>
      </c>
      <c r="F34" s="17" t="s">
        <v>15</v>
      </c>
      <c r="G34" s="3"/>
      <c r="H34" s="17">
        <v>2000</v>
      </c>
      <c r="I34" s="3">
        <v>27000</v>
      </c>
      <c r="J34" s="2">
        <f t="shared" si="2"/>
        <v>54000000</v>
      </c>
      <c r="K34" s="1" t="s">
        <v>23</v>
      </c>
      <c r="L34" s="17" t="s">
        <v>27</v>
      </c>
    </row>
    <row r="35" spans="1:12" ht="30" hidden="1" x14ac:dyDescent="0.25">
      <c r="A35" s="17">
        <v>31</v>
      </c>
      <c r="B35" s="17">
        <v>4299990</v>
      </c>
      <c r="C35" s="17" t="s">
        <v>105</v>
      </c>
      <c r="D35" s="11">
        <v>44644</v>
      </c>
      <c r="E35" s="3">
        <f>+H35*28000</f>
        <v>8400000</v>
      </c>
      <c r="F35" s="17" t="s">
        <v>15</v>
      </c>
      <c r="G35" s="3"/>
      <c r="H35" s="17">
        <v>300</v>
      </c>
      <c r="I35" s="3">
        <v>23000</v>
      </c>
      <c r="J35" s="2">
        <f t="shared" si="2"/>
        <v>6900000</v>
      </c>
      <c r="K35" s="1" t="s">
        <v>23</v>
      </c>
      <c r="L35" s="17" t="s">
        <v>27</v>
      </c>
    </row>
    <row r="36" spans="1:12" ht="30" hidden="1" x14ac:dyDescent="0.25">
      <c r="A36" s="17">
        <v>32</v>
      </c>
      <c r="B36" s="17">
        <v>4299990</v>
      </c>
      <c r="C36" s="17" t="s">
        <v>105</v>
      </c>
      <c r="D36" s="11">
        <v>44644</v>
      </c>
      <c r="E36" s="3">
        <f>+H36*28000</f>
        <v>8400000</v>
      </c>
      <c r="F36" s="17" t="s">
        <v>15</v>
      </c>
      <c r="G36" s="3"/>
      <c r="H36" s="17">
        <v>300</v>
      </c>
      <c r="I36" s="3">
        <v>23000</v>
      </c>
      <c r="J36" s="2">
        <f t="shared" si="2"/>
        <v>6900000</v>
      </c>
      <c r="K36" s="1" t="s">
        <v>23</v>
      </c>
      <c r="L36" s="17" t="s">
        <v>27</v>
      </c>
    </row>
    <row r="37" spans="1:12" ht="30" hidden="1" x14ac:dyDescent="0.25">
      <c r="A37" s="17">
        <v>33</v>
      </c>
      <c r="B37" s="17">
        <v>4299990</v>
      </c>
      <c r="C37" s="17" t="s">
        <v>105</v>
      </c>
      <c r="D37" s="11">
        <v>44644</v>
      </c>
      <c r="E37" s="3">
        <f>+H37*28000</f>
        <v>11200000</v>
      </c>
      <c r="F37" s="17" t="s">
        <v>15</v>
      </c>
      <c r="G37" s="3"/>
      <c r="H37" s="17">
        <v>400</v>
      </c>
      <c r="I37" s="3">
        <v>23000</v>
      </c>
      <c r="J37" s="2">
        <f t="shared" si="2"/>
        <v>9200000</v>
      </c>
      <c r="K37" s="1" t="s">
        <v>23</v>
      </c>
      <c r="L37" s="17" t="s">
        <v>27</v>
      </c>
    </row>
    <row r="38" spans="1:12" ht="45" hidden="1" x14ac:dyDescent="0.25">
      <c r="A38" s="17">
        <v>34</v>
      </c>
      <c r="B38" s="17">
        <v>4299990</v>
      </c>
      <c r="C38" s="17" t="s">
        <v>106</v>
      </c>
      <c r="D38" s="11">
        <v>44644</v>
      </c>
      <c r="E38" s="3">
        <v>25000000</v>
      </c>
      <c r="F38" s="17" t="s">
        <v>15</v>
      </c>
      <c r="G38" s="3"/>
      <c r="H38" s="17">
        <v>1000</v>
      </c>
      <c r="I38" s="3">
        <v>21200</v>
      </c>
      <c r="J38" s="2">
        <f t="shared" si="2"/>
        <v>21200000</v>
      </c>
      <c r="K38" s="1" t="s">
        <v>23</v>
      </c>
      <c r="L38" s="17" t="s">
        <v>27</v>
      </c>
    </row>
    <row r="39" spans="1:12" ht="30" hidden="1" x14ac:dyDescent="0.25">
      <c r="A39" s="17">
        <v>35</v>
      </c>
      <c r="B39" s="17">
        <v>4821190</v>
      </c>
      <c r="C39" s="17" t="s">
        <v>18</v>
      </c>
      <c r="D39" s="11">
        <v>44645</v>
      </c>
      <c r="E39" s="3">
        <v>672000</v>
      </c>
      <c r="F39" s="17" t="s">
        <v>15</v>
      </c>
      <c r="G39" s="3"/>
      <c r="H39" s="17">
        <v>4</v>
      </c>
      <c r="I39" s="3">
        <v>168000</v>
      </c>
      <c r="J39" s="2">
        <f t="shared" si="2"/>
        <v>672000</v>
      </c>
      <c r="K39" s="1" t="s">
        <v>14</v>
      </c>
      <c r="L39" s="17" t="s">
        <v>107</v>
      </c>
    </row>
    <row r="40" spans="1:12" ht="30" hidden="1" x14ac:dyDescent="0.25">
      <c r="A40" s="17">
        <v>36</v>
      </c>
      <c r="B40" s="17">
        <v>4252110</v>
      </c>
      <c r="C40" s="17" t="s">
        <v>108</v>
      </c>
      <c r="D40" s="11">
        <v>44647</v>
      </c>
      <c r="E40" s="3">
        <f>+H40*3800000</f>
        <v>15200000</v>
      </c>
      <c r="F40" s="17" t="s">
        <v>15</v>
      </c>
      <c r="G40" s="3"/>
      <c r="H40" s="17">
        <v>4</v>
      </c>
      <c r="I40" s="3">
        <v>1970000</v>
      </c>
      <c r="J40" s="2">
        <f t="shared" si="2"/>
        <v>7880000</v>
      </c>
      <c r="K40" s="1" t="s">
        <v>22</v>
      </c>
      <c r="L40" s="17" t="s">
        <v>74</v>
      </c>
    </row>
    <row r="41" spans="1:12" ht="45" x14ac:dyDescent="0.25">
      <c r="A41" s="17">
        <v>37</v>
      </c>
      <c r="B41" s="17">
        <v>4234100</v>
      </c>
      <c r="C41" s="17" t="s">
        <v>19</v>
      </c>
      <c r="D41" s="11">
        <v>44648</v>
      </c>
      <c r="E41" s="3">
        <f>+J41</f>
        <v>975500</v>
      </c>
      <c r="F41" s="17" t="s">
        <v>15</v>
      </c>
      <c r="G41" s="3"/>
      <c r="H41" s="17">
        <v>1</v>
      </c>
      <c r="I41" s="3">
        <v>975500</v>
      </c>
      <c r="J41" s="2">
        <f t="shared" si="2"/>
        <v>975500</v>
      </c>
      <c r="K41" s="17" t="s">
        <v>14</v>
      </c>
      <c r="L41" s="17" t="s">
        <v>79</v>
      </c>
    </row>
    <row r="42" spans="1:12" ht="30" hidden="1" x14ac:dyDescent="0.25">
      <c r="A42" s="17">
        <v>38</v>
      </c>
      <c r="B42" s="17">
        <v>4354990</v>
      </c>
      <c r="C42" s="17" t="s">
        <v>110</v>
      </c>
      <c r="D42" s="11">
        <v>44650</v>
      </c>
      <c r="E42" s="3">
        <f>2700000*H42</f>
        <v>10800000</v>
      </c>
      <c r="F42" s="17" t="s">
        <v>15</v>
      </c>
      <c r="G42" s="3"/>
      <c r="H42" s="17">
        <v>4</v>
      </c>
      <c r="I42" s="3">
        <v>2280000</v>
      </c>
      <c r="J42" s="2">
        <f t="shared" si="2"/>
        <v>9120000</v>
      </c>
      <c r="K42" s="1" t="s">
        <v>23</v>
      </c>
      <c r="L42" s="17" t="s">
        <v>109</v>
      </c>
    </row>
    <row r="43" spans="1:12" ht="45" x14ac:dyDescent="0.25">
      <c r="A43" s="17">
        <v>39</v>
      </c>
      <c r="B43" s="17">
        <v>4234100</v>
      </c>
      <c r="C43" s="17" t="s">
        <v>19</v>
      </c>
      <c r="D43" s="11">
        <v>44651</v>
      </c>
      <c r="E43" s="3">
        <v>8388000</v>
      </c>
      <c r="F43" s="17" t="s">
        <v>15</v>
      </c>
      <c r="G43" s="3"/>
      <c r="H43" s="17">
        <v>1</v>
      </c>
      <c r="I43" s="3">
        <v>8388000</v>
      </c>
      <c r="J43" s="2">
        <f t="shared" si="2"/>
        <v>8388000</v>
      </c>
      <c r="K43" s="17" t="s">
        <v>14</v>
      </c>
      <c r="L43" s="17" t="s">
        <v>79</v>
      </c>
    </row>
    <row r="44" spans="1:12" x14ac:dyDescent="0.25">
      <c r="A44" s="13"/>
      <c r="B44" s="13"/>
      <c r="C44" s="13"/>
      <c r="D44" s="14"/>
      <c r="E44" s="15"/>
      <c r="F44" s="13"/>
      <c r="G44" s="16"/>
      <c r="H44" s="15"/>
      <c r="I44" s="15"/>
      <c r="J44" s="15"/>
      <c r="K44" s="13"/>
      <c r="L44" s="13"/>
    </row>
  </sheetData>
  <autoFilter ref="A4:L43">
    <filterColumn colId="1">
      <filters>
        <filter val="4234100"/>
      </filters>
    </filterColumn>
  </autoFilter>
  <mergeCells count="1">
    <mergeCell ref="B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май-август</vt:lpstr>
      <vt:lpstr>6247 3-банд</vt:lpstr>
      <vt:lpstr>Лист1</vt:lpstr>
      <vt:lpstr>транспорт сақлаш харажатлари</vt:lpstr>
      <vt:lpstr>сақлаш транспорт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BELIEVE</cp:lastModifiedBy>
  <dcterms:created xsi:type="dcterms:W3CDTF">2019-03-16T06:41:09Z</dcterms:created>
  <dcterms:modified xsi:type="dcterms:W3CDTF">2022-07-20T13:55:38Z</dcterms:modified>
</cp:coreProperties>
</file>